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jsant\OneDrive\Documentos\Mis archivos\"/>
    </mc:Choice>
  </mc:AlternateContent>
  <xr:revisionPtr revIDLastSave="0" documentId="13_ncr:1_{2B4C3677-96DA-4C31-9ABD-EE822E9A8393}" xr6:coauthVersionLast="47" xr6:coauthVersionMax="47" xr10:uidLastSave="{00000000-0000-0000-0000-000000000000}"/>
  <bookViews>
    <workbookView xWindow="-110" yWindow="-110" windowWidth="19420" windowHeight="10300" activeTab="2" xr2:uid="{00000000-000D-0000-FFFF-FFFF00000000}"/>
  </bookViews>
  <sheets>
    <sheet name="Presupuesto de caja" sheetId="4" r:id="rId1"/>
    <sheet name="Supuestos generales" sheetId="10" r:id="rId2"/>
    <sheet name="Ppto ingresos" sheetId="5" r:id="rId3"/>
    <sheet name="Ppto gastos" sheetId="9" r:id="rId4"/>
    <sheet name="Descripción ctas Ingresos" sheetId="12" r:id="rId5"/>
    <sheet name="Descripción ctas de Gastos" sheetId="13" r:id="rId6"/>
  </sheets>
  <definedNames>
    <definedName name="_xlnm.Print_Area" localSheetId="0">'Presupuesto de caja'!$A$1:$L$42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5" i="5" l="1"/>
  <c r="Q31" i="4" l="1"/>
  <c r="M15" i="4"/>
  <c r="M17" i="4"/>
  <c r="M19" i="4"/>
  <c r="N19" i="4"/>
  <c r="O19" i="4"/>
  <c r="P19" i="4"/>
  <c r="N37" i="9"/>
  <c r="M14" i="4" s="1"/>
  <c r="O37" i="9"/>
  <c r="N14" i="4" s="1"/>
  <c r="P37" i="9"/>
  <c r="O14" i="4" s="1"/>
  <c r="Q37" i="9"/>
  <c r="P14" i="4" s="1"/>
  <c r="N47" i="9"/>
  <c r="O47" i="9"/>
  <c r="N15" i="4" s="1"/>
  <c r="P47" i="9"/>
  <c r="O15" i="4" s="1"/>
  <c r="Q47" i="9"/>
  <c r="P15" i="4" s="1"/>
  <c r="N58" i="9"/>
  <c r="M16" i="4" s="1"/>
  <c r="O58" i="9"/>
  <c r="N16" i="4" s="1"/>
  <c r="P58" i="9"/>
  <c r="O16" i="4" s="1"/>
  <c r="Q58" i="9"/>
  <c r="P16" i="4" s="1"/>
  <c r="N64" i="9"/>
  <c r="O64" i="9"/>
  <c r="N17" i="4" s="1"/>
  <c r="P64" i="9"/>
  <c r="O17" i="4" s="1"/>
  <c r="Q64" i="9"/>
  <c r="P17" i="4" s="1"/>
  <c r="N89" i="9"/>
  <c r="M20" i="4" s="1"/>
  <c r="O89" i="9"/>
  <c r="N20" i="4" s="1"/>
  <c r="P89" i="9"/>
  <c r="O20" i="4" s="1"/>
  <c r="Q89" i="9"/>
  <c r="P20" i="4" s="1"/>
  <c r="N115" i="9"/>
  <c r="M22" i="4" s="1"/>
  <c r="O115" i="9"/>
  <c r="N22" i="4" s="1"/>
  <c r="P115" i="9"/>
  <c r="O22" i="4" s="1"/>
  <c r="Q115" i="9"/>
  <c r="P22" i="4" s="1"/>
  <c r="N125" i="9"/>
  <c r="M23" i="4" s="1"/>
  <c r="O125" i="9"/>
  <c r="N23" i="4" s="1"/>
  <c r="P125" i="9"/>
  <c r="O23" i="4" s="1"/>
  <c r="Q125" i="9"/>
  <c r="P23" i="4" s="1"/>
  <c r="N130" i="9"/>
  <c r="M24" i="4" s="1"/>
  <c r="O130" i="9"/>
  <c r="N24" i="4" s="1"/>
  <c r="P130" i="9"/>
  <c r="O24" i="4" s="1"/>
  <c r="Q130" i="9"/>
  <c r="P24" i="4" s="1"/>
  <c r="N133" i="9"/>
  <c r="M25" i="4" s="1"/>
  <c r="O133" i="9"/>
  <c r="N25" i="4" s="1"/>
  <c r="P133" i="9"/>
  <c r="O25" i="4" s="1"/>
  <c r="Q133" i="9"/>
  <c r="P25" i="4" s="1"/>
  <c r="N139" i="9"/>
  <c r="M26" i="4" s="1"/>
  <c r="O139" i="9"/>
  <c r="N26" i="4" s="1"/>
  <c r="P139" i="9"/>
  <c r="O26" i="4" s="1"/>
  <c r="Q139" i="9"/>
  <c r="P26" i="4" s="1"/>
  <c r="N145" i="9"/>
  <c r="M27" i="4" s="1"/>
  <c r="O145" i="9"/>
  <c r="N27" i="4" s="1"/>
  <c r="P145" i="9"/>
  <c r="O27" i="4" s="1"/>
  <c r="Q145" i="9"/>
  <c r="P27" i="4" s="1"/>
  <c r="N157" i="9"/>
  <c r="M28" i="4" s="1"/>
  <c r="O157" i="9"/>
  <c r="N28" i="4" s="1"/>
  <c r="P157" i="9"/>
  <c r="O28" i="4" s="1"/>
  <c r="Q157" i="9"/>
  <c r="P28" i="4" s="1"/>
  <c r="N163" i="9"/>
  <c r="M29" i="4" s="1"/>
  <c r="O163" i="9"/>
  <c r="N29" i="4" s="1"/>
  <c r="P163" i="9"/>
  <c r="O29" i="4" s="1"/>
  <c r="Q163" i="9"/>
  <c r="P29" i="4" s="1"/>
  <c r="N169" i="9"/>
  <c r="M30" i="4" s="1"/>
  <c r="O169" i="9"/>
  <c r="N30" i="4" s="1"/>
  <c r="P169" i="9"/>
  <c r="O30" i="4" s="1"/>
  <c r="Q169" i="9"/>
  <c r="P30" i="4" s="1"/>
  <c r="P50" i="5"/>
  <c r="P45" i="5" s="1"/>
  <c r="Q50" i="5"/>
  <c r="Q45" i="5" s="1"/>
  <c r="R50" i="5"/>
  <c r="R45" i="5" s="1"/>
  <c r="S50" i="5"/>
  <c r="S45" i="5" s="1"/>
  <c r="P59" i="5"/>
  <c r="Q59" i="5"/>
  <c r="R59" i="5"/>
  <c r="S59" i="5"/>
  <c r="P65" i="5"/>
  <c r="Q65" i="5"/>
  <c r="R65" i="5"/>
  <c r="S65" i="5"/>
  <c r="N10" i="4" l="1"/>
  <c r="P10" i="4"/>
  <c r="O10" i="4"/>
  <c r="D21" i="5"/>
  <c r="E25" i="5" l="1"/>
  <c r="F25" i="5"/>
  <c r="G37" i="9"/>
  <c r="F14" i="4" s="1"/>
  <c r="H37" i="9"/>
  <c r="G14" i="4" s="1"/>
  <c r="I37" i="9"/>
  <c r="H14" i="4" s="1"/>
  <c r="J37" i="9"/>
  <c r="I14" i="4" s="1"/>
  <c r="K37" i="9"/>
  <c r="J14" i="4" s="1"/>
  <c r="L37" i="9"/>
  <c r="K14" i="4" s="1"/>
  <c r="M37" i="9"/>
  <c r="L14" i="4" s="1"/>
  <c r="G169" i="9"/>
  <c r="F30" i="4" s="1"/>
  <c r="H169" i="9"/>
  <c r="G30" i="4" s="1"/>
  <c r="I169" i="9"/>
  <c r="H30" i="4" s="1"/>
  <c r="J169" i="9"/>
  <c r="I30" i="4" s="1"/>
  <c r="K169" i="9"/>
  <c r="J30" i="4" s="1"/>
  <c r="L169" i="9"/>
  <c r="K30" i="4" s="1"/>
  <c r="M169" i="9"/>
  <c r="L30" i="4" s="1"/>
  <c r="F169" i="9"/>
  <c r="E30" i="4" s="1"/>
  <c r="G163" i="9"/>
  <c r="F29" i="4" s="1"/>
  <c r="H163" i="9"/>
  <c r="G29" i="4" s="1"/>
  <c r="I163" i="9"/>
  <c r="H29" i="4" s="1"/>
  <c r="J163" i="9"/>
  <c r="I29" i="4" s="1"/>
  <c r="K163" i="9"/>
  <c r="J29" i="4" s="1"/>
  <c r="L163" i="9"/>
  <c r="K29" i="4" s="1"/>
  <c r="M163" i="9"/>
  <c r="L29" i="4" s="1"/>
  <c r="F163" i="9"/>
  <c r="E29" i="4" s="1"/>
  <c r="G157" i="9"/>
  <c r="F28" i="4" s="1"/>
  <c r="H157" i="9"/>
  <c r="G28" i="4" s="1"/>
  <c r="I157" i="9"/>
  <c r="H28" i="4" s="1"/>
  <c r="J157" i="9"/>
  <c r="I28" i="4" s="1"/>
  <c r="K157" i="9"/>
  <c r="J28" i="4" s="1"/>
  <c r="L157" i="9"/>
  <c r="K28" i="4" s="1"/>
  <c r="M157" i="9"/>
  <c r="L28" i="4" s="1"/>
  <c r="F157" i="9"/>
  <c r="E28" i="4" s="1"/>
  <c r="G145" i="9"/>
  <c r="F27" i="4" s="1"/>
  <c r="H145" i="9"/>
  <c r="G27" i="4" s="1"/>
  <c r="I145" i="9"/>
  <c r="H27" i="4" s="1"/>
  <c r="J145" i="9"/>
  <c r="I27" i="4" s="1"/>
  <c r="K145" i="9"/>
  <c r="J27" i="4" s="1"/>
  <c r="L145" i="9"/>
  <c r="K27" i="4" s="1"/>
  <c r="M145" i="9"/>
  <c r="L27" i="4" s="1"/>
  <c r="F145" i="9"/>
  <c r="E27" i="4" s="1"/>
  <c r="G139" i="9"/>
  <c r="F26" i="4" s="1"/>
  <c r="H139" i="9"/>
  <c r="G26" i="4" s="1"/>
  <c r="I139" i="9"/>
  <c r="H26" i="4" s="1"/>
  <c r="J139" i="9"/>
  <c r="I26" i="4" s="1"/>
  <c r="K139" i="9"/>
  <c r="J26" i="4" s="1"/>
  <c r="L139" i="9"/>
  <c r="K26" i="4" s="1"/>
  <c r="M139" i="9"/>
  <c r="L26" i="4" s="1"/>
  <c r="F139" i="9"/>
  <c r="E26" i="4" s="1"/>
  <c r="G133" i="9"/>
  <c r="F25" i="4" s="1"/>
  <c r="H133" i="9"/>
  <c r="G25" i="4" s="1"/>
  <c r="I133" i="9"/>
  <c r="H25" i="4" s="1"/>
  <c r="J133" i="9"/>
  <c r="I25" i="4" s="1"/>
  <c r="K133" i="9"/>
  <c r="J25" i="4" s="1"/>
  <c r="L133" i="9"/>
  <c r="K25" i="4" s="1"/>
  <c r="M133" i="9"/>
  <c r="L25" i="4" s="1"/>
  <c r="F133" i="9"/>
  <c r="E25" i="4" s="1"/>
  <c r="G130" i="9"/>
  <c r="F24" i="4" s="1"/>
  <c r="H130" i="9"/>
  <c r="G24" i="4" s="1"/>
  <c r="I130" i="9"/>
  <c r="H24" i="4" s="1"/>
  <c r="J130" i="9"/>
  <c r="I24" i="4" s="1"/>
  <c r="K130" i="9"/>
  <c r="J24" i="4" s="1"/>
  <c r="L130" i="9"/>
  <c r="K24" i="4" s="1"/>
  <c r="M130" i="9"/>
  <c r="L24" i="4" s="1"/>
  <c r="F130" i="9"/>
  <c r="E24" i="4" s="1"/>
  <c r="G125" i="9"/>
  <c r="F23" i="4" s="1"/>
  <c r="H125" i="9"/>
  <c r="G23" i="4" s="1"/>
  <c r="I125" i="9"/>
  <c r="H23" i="4" s="1"/>
  <c r="J125" i="9"/>
  <c r="I23" i="4" s="1"/>
  <c r="K125" i="9"/>
  <c r="J23" i="4" s="1"/>
  <c r="L125" i="9"/>
  <c r="K23" i="4" s="1"/>
  <c r="M125" i="9"/>
  <c r="L23" i="4" s="1"/>
  <c r="F125" i="9"/>
  <c r="E23" i="4" s="1"/>
  <c r="G115" i="9"/>
  <c r="F22" i="4" s="1"/>
  <c r="H115" i="9"/>
  <c r="G22" i="4" s="1"/>
  <c r="I115" i="9"/>
  <c r="H22" i="4" s="1"/>
  <c r="J115" i="9"/>
  <c r="I22" i="4" s="1"/>
  <c r="K115" i="9"/>
  <c r="J22" i="4" s="1"/>
  <c r="L115" i="9"/>
  <c r="K22" i="4" s="1"/>
  <c r="M115" i="9"/>
  <c r="L22" i="4" s="1"/>
  <c r="F115" i="9"/>
  <c r="E22" i="4" s="1"/>
  <c r="G89" i="9"/>
  <c r="F20" i="4" s="1"/>
  <c r="H89" i="9"/>
  <c r="G20" i="4" s="1"/>
  <c r="I89" i="9"/>
  <c r="H20" i="4" s="1"/>
  <c r="J89" i="9"/>
  <c r="I20" i="4" s="1"/>
  <c r="K89" i="9"/>
  <c r="J20" i="4" s="1"/>
  <c r="L89" i="9"/>
  <c r="K20" i="4" s="1"/>
  <c r="M89" i="9"/>
  <c r="L20" i="4" s="1"/>
  <c r="F89" i="9"/>
  <c r="E20" i="4" s="1"/>
  <c r="F19" i="4"/>
  <c r="G19" i="4"/>
  <c r="H19" i="4"/>
  <c r="I19" i="4"/>
  <c r="J19" i="4"/>
  <c r="K19" i="4"/>
  <c r="L19" i="4"/>
  <c r="E19" i="4"/>
  <c r="G64" i="9"/>
  <c r="F17" i="4" s="1"/>
  <c r="H64" i="9"/>
  <c r="G17" i="4" s="1"/>
  <c r="I64" i="9"/>
  <c r="H17" i="4" s="1"/>
  <c r="J64" i="9"/>
  <c r="I17" i="4" s="1"/>
  <c r="K64" i="9"/>
  <c r="J17" i="4" s="1"/>
  <c r="L64" i="9"/>
  <c r="K17" i="4" s="1"/>
  <c r="M64" i="9"/>
  <c r="L17" i="4" s="1"/>
  <c r="F64" i="9"/>
  <c r="E17" i="4" s="1"/>
  <c r="F58" i="9"/>
  <c r="E16" i="4" s="1"/>
  <c r="G58" i="9"/>
  <c r="F16" i="4" s="1"/>
  <c r="H58" i="9"/>
  <c r="G16" i="4" s="1"/>
  <c r="I58" i="9"/>
  <c r="H16" i="4" s="1"/>
  <c r="J58" i="9"/>
  <c r="I16" i="4" s="1"/>
  <c r="K58" i="9"/>
  <c r="J16" i="4" s="1"/>
  <c r="L58" i="9"/>
  <c r="K16" i="4" s="1"/>
  <c r="M58" i="9"/>
  <c r="L16" i="4" s="1"/>
  <c r="L47" i="9"/>
  <c r="K15" i="4" s="1"/>
  <c r="M47" i="9"/>
  <c r="L15" i="4" s="1"/>
  <c r="F47" i="9"/>
  <c r="E15" i="4" s="1"/>
  <c r="G47" i="9"/>
  <c r="F15" i="4" s="1"/>
  <c r="H47" i="9"/>
  <c r="G15" i="4" s="1"/>
  <c r="I47" i="9"/>
  <c r="H15" i="4" s="1"/>
  <c r="J47" i="9"/>
  <c r="I15" i="4" s="1"/>
  <c r="K47" i="9"/>
  <c r="J15" i="4" s="1"/>
  <c r="F37" i="9"/>
  <c r="E14" i="4" s="1"/>
  <c r="D12" i="5"/>
  <c r="G14" i="5"/>
  <c r="H14" i="5" s="1"/>
  <c r="I14" i="5" s="1"/>
  <c r="J14" i="5" s="1"/>
  <c r="K14" i="5" s="1"/>
  <c r="K25" i="5" s="1"/>
  <c r="H50" i="5"/>
  <c r="H45" i="5" s="1"/>
  <c r="H59" i="5"/>
  <c r="H65" i="5"/>
  <c r="I50" i="5"/>
  <c r="I45" i="5" s="1"/>
  <c r="I59" i="5"/>
  <c r="I65" i="5"/>
  <c r="J50" i="5"/>
  <c r="J45" i="5" s="1"/>
  <c r="J59" i="5"/>
  <c r="J65" i="5"/>
  <c r="K50" i="5"/>
  <c r="K45" i="5" s="1"/>
  <c r="K59" i="5"/>
  <c r="K65" i="5"/>
  <c r="L50" i="5"/>
  <c r="L45" i="5" s="1"/>
  <c r="L59" i="5"/>
  <c r="L65" i="5"/>
  <c r="M50" i="5"/>
  <c r="M45" i="5" s="1"/>
  <c r="M59" i="5"/>
  <c r="M65" i="5"/>
  <c r="N50" i="5"/>
  <c r="N45" i="5" s="1"/>
  <c r="N59" i="5"/>
  <c r="N65" i="5"/>
  <c r="G50" i="5"/>
  <c r="G45" i="5" s="1"/>
  <c r="G59" i="5"/>
  <c r="G65" i="5"/>
  <c r="C3" i="10"/>
  <c r="O50" i="5"/>
  <c r="O45" i="5" s="1"/>
  <c r="F59" i="5"/>
  <c r="O59" i="5"/>
  <c r="E59" i="5"/>
  <c r="F45" i="5"/>
  <c r="F65" i="5"/>
  <c r="E45" i="5"/>
  <c r="E65" i="5"/>
  <c r="B8" i="4"/>
  <c r="B7" i="4"/>
  <c r="B6" i="4"/>
  <c r="O65" i="5"/>
  <c r="E42" i="4"/>
  <c r="E35" i="4"/>
  <c r="Q35" i="4" s="1"/>
  <c r="I25" i="5" l="1"/>
  <c r="J25" i="5"/>
  <c r="G25" i="5"/>
  <c r="Q16" i="4"/>
  <c r="Q17" i="4"/>
  <c r="Q19" i="4"/>
  <c r="Q20" i="4"/>
  <c r="Q23" i="4"/>
  <c r="Q24" i="4"/>
  <c r="Q25" i="4"/>
  <c r="Q29" i="4"/>
  <c r="Q22" i="4"/>
  <c r="Q26" i="4"/>
  <c r="Q27" i="4"/>
  <c r="Q28" i="4"/>
  <c r="Q30" i="4"/>
  <c r="Q14" i="4"/>
  <c r="Q15" i="4"/>
  <c r="J16" i="5"/>
  <c r="K16" i="5"/>
  <c r="K29" i="5" s="1"/>
  <c r="K6" i="5" s="1"/>
  <c r="F16" i="5"/>
  <c r="F29" i="5" s="1"/>
  <c r="E16" i="5"/>
  <c r="E29" i="5" s="1"/>
  <c r="G16" i="5"/>
  <c r="H16" i="5"/>
  <c r="I16" i="5"/>
  <c r="M10" i="4"/>
  <c r="G10" i="4"/>
  <c r="E10" i="4"/>
  <c r="I10" i="4"/>
  <c r="K10" i="4"/>
  <c r="F10" i="4"/>
  <c r="J10" i="4"/>
  <c r="H10" i="4"/>
  <c r="L10" i="4"/>
  <c r="L14" i="5"/>
  <c r="E6" i="5" l="1"/>
  <c r="E75" i="5" s="1"/>
  <c r="F6" i="5"/>
  <c r="F75" i="5" s="1"/>
  <c r="G29" i="5"/>
  <c r="K75" i="5"/>
  <c r="J74" i="9" s="1"/>
  <c r="J69" i="9" s="1"/>
  <c r="I18" i="4" s="1"/>
  <c r="I29" i="5"/>
  <c r="J29" i="5"/>
  <c r="J6" i="5" s="1"/>
  <c r="H29" i="5"/>
  <c r="H6" i="5" s="1"/>
  <c r="M14" i="5"/>
  <c r="L25" i="5"/>
  <c r="L16" i="5"/>
  <c r="Q10" i="4"/>
  <c r="J7" i="4"/>
  <c r="I6" i="4"/>
  <c r="K8" i="4"/>
  <c r="E7" i="4" l="1"/>
  <c r="F8" i="4"/>
  <c r="E8" i="4"/>
  <c r="I6" i="5"/>
  <c r="I75" i="5" s="1"/>
  <c r="H7" i="9" s="1"/>
  <c r="H6" i="9" s="1"/>
  <c r="G13" i="4" s="1"/>
  <c r="G6" i="5"/>
  <c r="G75" i="5" s="1"/>
  <c r="F7" i="9" s="1"/>
  <c r="F6" i="9" s="1"/>
  <c r="E13" i="4" s="1"/>
  <c r="J7" i="9"/>
  <c r="J6" i="9" s="1"/>
  <c r="I13" i="4" s="1"/>
  <c r="J107" i="9"/>
  <c r="J97" i="9" s="1"/>
  <c r="I21" i="4" s="1"/>
  <c r="H75" i="5"/>
  <c r="G74" i="9" s="1"/>
  <c r="G69" i="9" s="1"/>
  <c r="F18" i="4" s="1"/>
  <c r="J75" i="5"/>
  <c r="I107" i="9" s="1"/>
  <c r="I97" i="9" s="1"/>
  <c r="H21" i="4" s="1"/>
  <c r="G7" i="4"/>
  <c r="I7" i="4"/>
  <c r="J8" i="4"/>
  <c r="H6" i="4"/>
  <c r="F6" i="4"/>
  <c r="H8" i="4"/>
  <c r="L29" i="5"/>
  <c r="L6" i="5" s="1"/>
  <c r="N14" i="5"/>
  <c r="M25" i="5"/>
  <c r="M16" i="5"/>
  <c r="H7" i="4" l="1"/>
  <c r="G8" i="4"/>
  <c r="E6" i="4"/>
  <c r="E9" i="4" s="1"/>
  <c r="E11" i="4" s="1"/>
  <c r="I8" i="4"/>
  <c r="I9" i="4" s="1"/>
  <c r="I11" i="4" s="1"/>
  <c r="F7" i="4"/>
  <c r="F9" i="4" s="1"/>
  <c r="F11" i="4" s="1"/>
  <c r="G6" i="4"/>
  <c r="I32" i="4"/>
  <c r="I7" i="9"/>
  <c r="I6" i="9" s="1"/>
  <c r="H13" i="4" s="1"/>
  <c r="F74" i="9"/>
  <c r="F69" i="9" s="1"/>
  <c r="E18" i="4" s="1"/>
  <c r="F107" i="9"/>
  <c r="F97" i="9" s="1"/>
  <c r="E21" i="4" s="1"/>
  <c r="I74" i="9"/>
  <c r="I69" i="9" s="1"/>
  <c r="H18" i="4" s="1"/>
  <c r="J172" i="9"/>
  <c r="G107" i="9"/>
  <c r="G97" i="9" s="1"/>
  <c r="F21" i="4" s="1"/>
  <c r="H107" i="9"/>
  <c r="H97" i="9" s="1"/>
  <c r="G21" i="4" s="1"/>
  <c r="L75" i="5"/>
  <c r="K7" i="9" s="1"/>
  <c r="K6" i="9" s="1"/>
  <c r="J13" i="4" s="1"/>
  <c r="H74" i="9"/>
  <c r="H69" i="9" s="1"/>
  <c r="G18" i="4" s="1"/>
  <c r="G7" i="9"/>
  <c r="G6" i="9" s="1"/>
  <c r="F13" i="4" s="1"/>
  <c r="H9" i="4"/>
  <c r="H11" i="4" s="1"/>
  <c r="L8" i="4"/>
  <c r="K7" i="4"/>
  <c r="M29" i="5"/>
  <c r="M6" i="5" s="1"/>
  <c r="J6" i="4"/>
  <c r="J9" i="4" s="1"/>
  <c r="J11" i="4" s="1"/>
  <c r="O14" i="5"/>
  <c r="N25" i="5"/>
  <c r="N16" i="5"/>
  <c r="G9" i="4" l="1"/>
  <c r="G11" i="4" s="1"/>
  <c r="I34" i="4"/>
  <c r="F32" i="4"/>
  <c r="F34" i="4" s="1"/>
  <c r="H32" i="4"/>
  <c r="H34" i="4" s="1"/>
  <c r="E32" i="4"/>
  <c r="E34" i="4" s="1"/>
  <c r="E36" i="4" s="1"/>
  <c r="E37" i="4" s="1"/>
  <c r="F172" i="9"/>
  <c r="G32" i="4"/>
  <c r="I172" i="9"/>
  <c r="H172" i="9"/>
  <c r="K107" i="9"/>
  <c r="K97" i="9" s="1"/>
  <c r="J21" i="4" s="1"/>
  <c r="K74" i="9"/>
  <c r="K69" i="9" s="1"/>
  <c r="J18" i="4" s="1"/>
  <c r="G172" i="9"/>
  <c r="M8" i="4"/>
  <c r="M75" i="5"/>
  <c r="L74" i="9" s="1"/>
  <c r="L69" i="9" s="1"/>
  <c r="K18" i="4" s="1"/>
  <c r="N29" i="5"/>
  <c r="N6" i="5" s="1"/>
  <c r="K6" i="4"/>
  <c r="K9" i="4" s="1"/>
  <c r="K11" i="4" s="1"/>
  <c r="L7" i="4"/>
  <c r="P14" i="5"/>
  <c r="O25" i="5"/>
  <c r="O16" i="5"/>
  <c r="G34" i="4" l="1"/>
  <c r="J32" i="4"/>
  <c r="J34" i="4" s="1"/>
  <c r="K172" i="9"/>
  <c r="N8" i="4"/>
  <c r="N75" i="5"/>
  <c r="M7" i="9" s="1"/>
  <c r="M6" i="9" s="1"/>
  <c r="L6" i="4"/>
  <c r="L9" i="4" s="1"/>
  <c r="M7" i="4"/>
  <c r="L107" i="9"/>
  <c r="L97" i="9" s="1"/>
  <c r="K21" i="4" s="1"/>
  <c r="L7" i="9"/>
  <c r="L6" i="9" s="1"/>
  <c r="O29" i="5"/>
  <c r="Q14" i="5"/>
  <c r="P25" i="5"/>
  <c r="P16" i="5"/>
  <c r="E41" i="4"/>
  <c r="E38" i="4"/>
  <c r="E39" i="4" s="1"/>
  <c r="E40" i="4" s="1"/>
  <c r="F35" i="4" s="1"/>
  <c r="F36" i="4" s="1"/>
  <c r="O6" i="5" l="1"/>
  <c r="O75" i="5" s="1"/>
  <c r="M107" i="9"/>
  <c r="M97" i="9" s="1"/>
  <c r="L21" i="4" s="1"/>
  <c r="M74" i="9"/>
  <c r="M69" i="9" s="1"/>
  <c r="L18" i="4" s="1"/>
  <c r="K13" i="4"/>
  <c r="K32" i="4" s="1"/>
  <c r="K34" i="4" s="1"/>
  <c r="L172" i="9"/>
  <c r="P29" i="5"/>
  <c r="P6" i="5" s="1"/>
  <c r="R14" i="5"/>
  <c r="Q25" i="5"/>
  <c r="Q16" i="5"/>
  <c r="L13" i="4"/>
  <c r="L11" i="4"/>
  <c r="F37" i="4"/>
  <c r="M6" i="4" l="1"/>
  <c r="M9" i="4" s="1"/>
  <c r="M11" i="4" s="1"/>
  <c r="O8" i="4"/>
  <c r="N7" i="4"/>
  <c r="N107" i="9"/>
  <c r="N97" i="9" s="1"/>
  <c r="M21" i="4" s="1"/>
  <c r="N7" i="9"/>
  <c r="N6" i="9" s="1"/>
  <c r="M13" i="4" s="1"/>
  <c r="N74" i="9"/>
  <c r="N69" i="9" s="1"/>
  <c r="M18" i="4" s="1"/>
  <c r="M172" i="9"/>
  <c r="N6" i="4"/>
  <c r="N9" i="4" s="1"/>
  <c r="N11" i="4" s="1"/>
  <c r="P75" i="5"/>
  <c r="O74" i="9" s="1"/>
  <c r="O69" i="9" s="1"/>
  <c r="N18" i="4" s="1"/>
  <c r="P8" i="4"/>
  <c r="Q8" i="4" s="1"/>
  <c r="O7" i="4"/>
  <c r="S14" i="5"/>
  <c r="R25" i="5"/>
  <c r="R16" i="5"/>
  <c r="L32" i="4"/>
  <c r="Q29" i="5"/>
  <c r="F38" i="4"/>
  <c r="F39" i="4" s="1"/>
  <c r="F41" i="4" s="1"/>
  <c r="N172" i="9" l="1"/>
  <c r="M32" i="4"/>
  <c r="M34" i="4" s="1"/>
  <c r="Q6" i="5"/>
  <c r="O6" i="4" s="1"/>
  <c r="O7" i="9"/>
  <c r="O6" i="9" s="1"/>
  <c r="N13" i="4" s="1"/>
  <c r="O107" i="9"/>
  <c r="O97" i="9" s="1"/>
  <c r="N21" i="4" s="1"/>
  <c r="R29" i="5"/>
  <c r="L34" i="4"/>
  <c r="S25" i="5"/>
  <c r="S16" i="5"/>
  <c r="F40" i="4"/>
  <c r="G35" i="4" s="1"/>
  <c r="G36" i="4" s="1"/>
  <c r="G37" i="4" s="1"/>
  <c r="P7" i="4" l="1"/>
  <c r="Q7" i="4" s="1"/>
  <c r="Q75" i="5"/>
  <c r="R6" i="5"/>
  <c r="R75" i="5" s="1"/>
  <c r="O172" i="9"/>
  <c r="S29" i="5"/>
  <c r="N32" i="4"/>
  <c r="O9" i="4"/>
  <c r="P107" i="9"/>
  <c r="P97" i="9" s="1"/>
  <c r="O21" i="4" s="1"/>
  <c r="P74" i="9"/>
  <c r="P69" i="9" s="1"/>
  <c r="O18" i="4" s="1"/>
  <c r="P7" i="9"/>
  <c r="P6" i="9" s="1"/>
  <c r="G38" i="4"/>
  <c r="G39" i="4" s="1"/>
  <c r="G40" i="4" s="1"/>
  <c r="H35" i="4" s="1"/>
  <c r="H36" i="4" s="1"/>
  <c r="P6" i="4" l="1"/>
  <c r="P9" i="4"/>
  <c r="P11" i="4" s="1"/>
  <c r="S6" i="5"/>
  <c r="S75" i="5" s="1"/>
  <c r="Q74" i="9"/>
  <c r="Q69" i="9" s="1"/>
  <c r="P18" i="4" s="1"/>
  <c r="Q18" i="4" s="1"/>
  <c r="Q7" i="9"/>
  <c r="Q6" i="9" s="1"/>
  <c r="Q107" i="9"/>
  <c r="Q97" i="9" s="1"/>
  <c r="P21" i="4" s="1"/>
  <c r="Q21" i="4" s="1"/>
  <c r="O11" i="4"/>
  <c r="Q6" i="4"/>
  <c r="P172" i="9"/>
  <c r="O13" i="4"/>
  <c r="N34" i="4"/>
  <c r="G41" i="4"/>
  <c r="H37" i="4"/>
  <c r="Q9" i="4" l="1"/>
  <c r="P13" i="4"/>
  <c r="P32" i="4" s="1"/>
  <c r="P34" i="4" s="1"/>
  <c r="Q172" i="9"/>
  <c r="Q11" i="4"/>
  <c r="O32" i="4"/>
  <c r="H38" i="4"/>
  <c r="Q32" i="4" l="1"/>
  <c r="Q13" i="4"/>
  <c r="O34" i="4"/>
  <c r="Q34" i="4" s="1"/>
  <c r="Q36" i="4" s="1"/>
  <c r="H39" i="4"/>
  <c r="H41" i="4" s="1"/>
  <c r="H40" i="4" l="1"/>
  <c r="I35" i="4" s="1"/>
  <c r="I36" i="4" s="1"/>
  <c r="I37" i="4" l="1"/>
  <c r="I38" i="4" s="1"/>
  <c r="I39" i="4" l="1"/>
  <c r="I40" i="4" s="1"/>
  <c r="J35" i="4" s="1"/>
  <c r="J36" i="4" s="1"/>
  <c r="J37" i="4" l="1"/>
  <c r="J38" i="4" s="1"/>
  <c r="I41" i="4"/>
  <c r="J39" i="4" l="1"/>
  <c r="J41" i="4" s="1"/>
  <c r="J40" i="4" l="1"/>
  <c r="K35" i="4" s="1"/>
  <c r="K36" i="4" s="1"/>
  <c r="K37" i="4" l="1"/>
  <c r="K38" i="4" s="1"/>
  <c r="K39" i="4" l="1"/>
  <c r="K41" i="4" s="1"/>
  <c r="K40" i="4" l="1"/>
  <c r="L35" i="4" s="1"/>
  <c r="L36" i="4" s="1"/>
  <c r="L37" i="4" s="1"/>
  <c r="L38" i="4" s="1"/>
  <c r="L39" i="4" l="1"/>
  <c r="L41" i="4" s="1"/>
  <c r="L40" i="4" l="1"/>
  <c r="M35" i="4" s="1"/>
  <c r="M36" i="4" s="1"/>
  <c r="M37" i="4" s="1"/>
  <c r="M38" i="4" l="1"/>
  <c r="M39" i="4" s="1"/>
  <c r="M40" i="4" s="1"/>
  <c r="N35" i="4" s="1"/>
  <c r="N36" i="4" s="1"/>
  <c r="N37" i="4" s="1"/>
  <c r="N38" i="4" s="1"/>
  <c r="M41" i="4" l="1"/>
  <c r="N39" i="4" s="1"/>
  <c r="N41" i="4" l="1"/>
  <c r="N40" i="4"/>
  <c r="O35" i="4" s="1"/>
  <c r="O36" i="4" s="1"/>
  <c r="O37" i="4" s="1"/>
  <c r="O38" i="4" s="1"/>
  <c r="O39" i="4" l="1"/>
  <c r="O41" i="4" s="1"/>
  <c r="O40" i="4" l="1"/>
  <c r="P35" i="4" s="1"/>
  <c r="P36" i="4" s="1"/>
  <c r="P37" i="4" s="1"/>
  <c r="P38" i="4" s="1"/>
  <c r="P39" i="4" s="1"/>
  <c r="P41" i="4" s="1"/>
  <c r="P40" i="4" l="1"/>
</calcChain>
</file>

<file path=xl/sharedStrings.xml><?xml version="1.0" encoding="utf-8"?>
<sst xmlns="http://schemas.openxmlformats.org/spreadsheetml/2006/main" count="1202" uniqueCount="996">
  <si>
    <t>Desembolsos en efectivo:</t>
  </si>
  <si>
    <t>Total desembolsos en efectivo</t>
  </si>
  <si>
    <t>Saldo final en efectivo:</t>
  </si>
  <si>
    <t>Flujo neto de efectivo</t>
  </si>
  <si>
    <t>Saldo inicial en efectivo</t>
  </si>
  <si>
    <t>Saldo disponible</t>
  </si>
  <si>
    <t>Saldo acumulado de préstamos</t>
  </si>
  <si>
    <t>Abril</t>
  </si>
  <si>
    <t>Mayo</t>
  </si>
  <si>
    <t>Junio</t>
  </si>
  <si>
    <t>Julio</t>
  </si>
  <si>
    <t>Agosto</t>
  </si>
  <si>
    <t>Septiembre</t>
  </si>
  <si>
    <t>Marzo</t>
  </si>
  <si>
    <t>Octubre</t>
  </si>
  <si>
    <t>Parámetros</t>
  </si>
  <si>
    <t>Total entradas en efectivo</t>
  </si>
  <si>
    <t>Noviembre</t>
  </si>
  <si>
    <t>Valor unitario USE</t>
  </si>
  <si>
    <t>Saldo final en efectivo</t>
  </si>
  <si>
    <t>Exigencia de efectivo mensual</t>
  </si>
  <si>
    <t>Conceptos</t>
  </si>
  <si>
    <t>Préstamos mensuales</t>
  </si>
  <si>
    <t>Saldo disponible con préstamo</t>
  </si>
  <si>
    <t>Reembolso de préstamos</t>
  </si>
  <si>
    <t>Diciembre</t>
  </si>
  <si>
    <t>Total ingresos</t>
  </si>
  <si>
    <t>Rubros</t>
  </si>
  <si>
    <t>Criterio</t>
  </si>
  <si>
    <t>Publicidad</t>
  </si>
  <si>
    <t>Datos reales</t>
  </si>
  <si>
    <t>Datos pronosticados</t>
  </si>
  <si>
    <t>Gastos bancarios</t>
  </si>
  <si>
    <t>Factor Unidad Subvención Educacional (USE)</t>
  </si>
  <si>
    <t>INGRESOS FISCALES</t>
  </si>
  <si>
    <t>INGRESOS PROPIOS DEL ESTABLECIMIENTO</t>
  </si>
  <si>
    <t>2. Derechos de escolaridad</t>
  </si>
  <si>
    <t>DONACIONES</t>
  </si>
  <si>
    <t>OTROS INGRESOS</t>
  </si>
  <si>
    <t>1. Intereses y reajustes mercado de capitales</t>
  </si>
  <si>
    <t>4. Varios</t>
  </si>
  <si>
    <t>1. Centro de padres y apoderados</t>
  </si>
  <si>
    <t>2. Instituciones o empresas</t>
  </si>
  <si>
    <t>3. Personas naturales</t>
  </si>
  <si>
    <t>4. Otras donaciones</t>
  </si>
  <si>
    <t>SALDO INICIAL EN EFECTIVO</t>
  </si>
  <si>
    <t>Materiales de oficina</t>
  </si>
  <si>
    <t>Insumos computacionales</t>
  </si>
  <si>
    <t>Contratación de seguros</t>
  </si>
  <si>
    <t xml:space="preserve">3. Aportes municipales </t>
  </si>
  <si>
    <t>Porcentaje sobre el total de ingresos</t>
  </si>
  <si>
    <t>Valor por alumno</t>
  </si>
  <si>
    <t>Asistencia promedio trimestral</t>
  </si>
  <si>
    <t>Valor por alumno en $</t>
  </si>
  <si>
    <t>Alumnos nuevos</t>
  </si>
  <si>
    <t>COLEGIO SUBVENCIONADO</t>
  </si>
  <si>
    <t>SALDO MÍNIMO DE EFECTIVO EN CAJA (autoexigencia)</t>
  </si>
  <si>
    <t>Total</t>
  </si>
  <si>
    <t>2. Reintegro licencias médicas</t>
  </si>
  <si>
    <t>SUPUESTOS GENERALES</t>
  </si>
  <si>
    <t>3. Venta de certificados</t>
  </si>
  <si>
    <t>4. Venta de material pedagógico</t>
  </si>
  <si>
    <t>5. Ingresos por internado</t>
  </si>
  <si>
    <t>6. Arriendo de instalaciones</t>
  </si>
  <si>
    <t>7. Actividades de extensión</t>
  </si>
  <si>
    <t>8. Prestación de servicios</t>
  </si>
  <si>
    <t>1. Matrícula</t>
  </si>
  <si>
    <t>2. Ingresos apoyo inicio de actividades</t>
  </si>
  <si>
    <t>Sueldo base</t>
  </si>
  <si>
    <t>GASTOS REMUNERACIONALES</t>
  </si>
  <si>
    <t>Colación y movilización</t>
  </si>
  <si>
    <t>Horas extras</t>
  </si>
  <si>
    <t>Incremento % zona</t>
  </si>
  <si>
    <t>Asignaciones</t>
  </si>
  <si>
    <t>PRESUPUESTO DE SALIDAS DE EFECTIVO POR GASTOS</t>
  </si>
  <si>
    <t>Bonos acordados con la entidad sostenedora</t>
  </si>
  <si>
    <t>Asignación por tramo de desarrollo profesional</t>
  </si>
  <si>
    <t>Seguros de accidentes del trabajo</t>
  </si>
  <si>
    <t>Seguro de cesantía</t>
  </si>
  <si>
    <t>Otros aportes previsionales de la entidad sostenedora</t>
  </si>
  <si>
    <t>Otros gastos en personal</t>
  </si>
  <si>
    <t>Sala cuna</t>
  </si>
  <si>
    <t>Talleres extraprogramáticos</t>
  </si>
  <si>
    <t>GASTOS POR BONOS Y AGUINALDOS LEY DE RAJUSTE SECTOR PÚBLICO</t>
  </si>
  <si>
    <t>Pago aguinaldo de Fiestas Patrias</t>
  </si>
  <si>
    <t>Pago bono especial</t>
  </si>
  <si>
    <t>Pago bono vacaciones</t>
  </si>
  <si>
    <t>Pago bono desempeño laboral</t>
  </si>
  <si>
    <t>Otros bonos no imponibles ley de reajuste</t>
  </si>
  <si>
    <t>Devolución bonos ley de reajuste</t>
  </si>
  <si>
    <t>Indemnizaciones y/o feriado proporcional</t>
  </si>
  <si>
    <t>Viáticos</t>
  </si>
  <si>
    <t>Bono retiro asistentes educación</t>
  </si>
  <si>
    <t>Bonificación adicional por antigüedad</t>
  </si>
  <si>
    <t>OTROS GASTOS EN PERSONAL</t>
  </si>
  <si>
    <t>APORTES PREVISIONALES</t>
  </si>
  <si>
    <t>Seguro de accidente del trabajo</t>
  </si>
  <si>
    <t>Actividades para el fortalecimiento de los objetivos de mejoramiento de la calidad educativa</t>
  </si>
  <si>
    <t>GASTOS EN RECURSOS DE APRENDIZAJE</t>
  </si>
  <si>
    <t>Implementos de laboratorio</t>
  </si>
  <si>
    <t>Implementos deportivos</t>
  </si>
  <si>
    <t>Instrumentos musicales y artísticos</t>
  </si>
  <si>
    <t>Recursos audiovisuales y software educativo</t>
  </si>
  <si>
    <t>Material y recursos didácticos</t>
  </si>
  <si>
    <t>Biblioteca. Libros y revistas</t>
  </si>
  <si>
    <t>Eventos educativos y culturales</t>
  </si>
  <si>
    <t>Otros gastos en recursos de aprendizaje</t>
  </si>
  <si>
    <t>Asignación desempeño condiciones difíciles docentes</t>
  </si>
  <si>
    <t>SNED docentes art. 40 DFL 2/98 ed.</t>
  </si>
  <si>
    <t>Pago otros bonos docentes fiscales</t>
  </si>
  <si>
    <t>Devolución bonos remuneracionales fiscales</t>
  </si>
  <si>
    <t>Asignación desempeño condiciones difíciles asistentes de la educación</t>
  </si>
  <si>
    <t>Bono extraordinario subvención especial adicional (bono SAE)</t>
  </si>
  <si>
    <t>Asignación de reconocimiento en establecimientos de alta concentración de alumnos prioritarios</t>
  </si>
  <si>
    <t>Ley 19.933</t>
  </si>
  <si>
    <t>BRP título y mención Ley N°20.158</t>
  </si>
  <si>
    <t>Ley 19.464 asistentes (incluye internados), art 5° trans. DFL 2/98 ed. y Ley 21.109</t>
  </si>
  <si>
    <t>Bonificación compensatoria art. 3° Ley 19.200</t>
  </si>
  <si>
    <t>SNED asistentes educación Ley 20.244 y art. 45 Ley 21.109</t>
  </si>
  <si>
    <t>UMP complementaria inciso 2 art. 10 Ley 19.278</t>
  </si>
  <si>
    <t>Bonificación de profesores encargados Ley 19.715 art. 13</t>
  </si>
  <si>
    <t>Asignación de excelencia pedagógica (AEP) Ley 19.715</t>
  </si>
  <si>
    <t>Asignación variable de desempeño individual art 17 Ley 19.933</t>
  </si>
  <si>
    <t>Asignación por desempeño colectivo art.18 Ley 19.933</t>
  </si>
  <si>
    <t>Pago otros bonos asistentes de la educación fiscales</t>
  </si>
  <si>
    <t>Bono incentivo al desempeño Ley 20.248, art. 8 N°4</t>
  </si>
  <si>
    <t>Ley 19.410 (planilla complementaria)</t>
  </si>
  <si>
    <t>Planilla suplementaria art.19 transitorio Ley 20.903</t>
  </si>
  <si>
    <t>Pago por bono de escolaridad y adicional</t>
  </si>
  <si>
    <t>Pago aguinaldo de Navidad</t>
  </si>
  <si>
    <t>Aporte complementario por retiro voluntario profesionales de la educación</t>
  </si>
  <si>
    <t>Bonificación por retiro voluntario al personal asistente de la educación (Ley 20.964)</t>
  </si>
  <si>
    <t>Seguro de invalidez y sobrevivencia (SIS)</t>
  </si>
  <si>
    <t>ASESORÍA TÉCNICA Y ACTIVIDADES DE INFORMACIÓN Y ORIENTACIÓN</t>
  </si>
  <si>
    <t>Evaluación diagnóstica</t>
  </si>
  <si>
    <t>GASTOS EN EQUIPAMIENTO DE APOYO PEDAGÓGICO</t>
  </si>
  <si>
    <t>Equipos de fotografía y filmación</t>
  </si>
  <si>
    <t>Pizarras interactivas</t>
  </si>
  <si>
    <t>Equipos informáticos y licencias</t>
  </si>
  <si>
    <t>Equipos reproductores de imagen</t>
  </si>
  <si>
    <t>Equipo multicopiadores</t>
  </si>
  <si>
    <t>Equipos de amplificación y sonidos</t>
  </si>
  <si>
    <t>Otros gastos en equipamiento de apoyo pedagógico</t>
  </si>
  <si>
    <t>GASTOS EN ALUMNOS</t>
  </si>
  <si>
    <t>Uniformes y vestuarios</t>
  </si>
  <si>
    <t>Otros gastos alumnos</t>
  </si>
  <si>
    <t>Contrato de apoyo especialistas</t>
  </si>
  <si>
    <t>Apoyo al estudiante</t>
  </si>
  <si>
    <t>Útiles escolares</t>
  </si>
  <si>
    <t>GASTOS DE OPERACIÓN</t>
  </si>
  <si>
    <t>Transporte escolar</t>
  </si>
  <si>
    <t>Reproducción de documentos</t>
  </si>
  <si>
    <t>Alimentación</t>
  </si>
  <si>
    <t>Combustible y peajes</t>
  </si>
  <si>
    <t>Materiales y útiles de aseo</t>
  </si>
  <si>
    <t>Pasajes</t>
  </si>
  <si>
    <t>Otros gastos de operación</t>
  </si>
  <si>
    <t>Gastos municipales e impuestos</t>
  </si>
  <si>
    <t>Créditos financieros</t>
  </si>
  <si>
    <t>Devolución apoyo inicio actividad</t>
  </si>
  <si>
    <t>SERVICIOS BÁSICOS</t>
  </si>
  <si>
    <t>Internet</t>
  </si>
  <si>
    <t>Agua</t>
  </si>
  <si>
    <t>Gas</t>
  </si>
  <si>
    <t>Electricidad</t>
  </si>
  <si>
    <t>Servicios de correspondencia (correos)</t>
  </si>
  <si>
    <t>Telefonía móvil y fija</t>
  </si>
  <si>
    <t>Combustible o fuente de energía para calefacción</t>
  </si>
  <si>
    <t>Otros gastos servicios básicos</t>
  </si>
  <si>
    <t>SERVICIOS GENERALES</t>
  </si>
  <si>
    <t>MULTAS E INTERESES</t>
  </si>
  <si>
    <t>ARRIENDO DE INMUEBLES</t>
  </si>
  <si>
    <t>ARRIENDO DE BIENES MUEBLES</t>
  </si>
  <si>
    <t>GASTOS EN CONSTRUCCIÓN Y MANTENCIÓN DE INFRAESTRUCTURA</t>
  </si>
  <si>
    <t>GASTOS MANTENCIÓN Y REPARACIÓN BIENES MUEBLES</t>
  </si>
  <si>
    <t>EGRESOS POR RECURSOS CENTRALIZADOS</t>
  </si>
  <si>
    <t>Contratación de servicios de aseo y jardinería</t>
  </si>
  <si>
    <t>Contratación servicios de seguridad</t>
  </si>
  <si>
    <t>Contratación otros servicios externos</t>
  </si>
  <si>
    <t>Multas e intereses fiscales y previsionales</t>
  </si>
  <si>
    <t>Arriendo de local escolar</t>
  </si>
  <si>
    <t>Arriendo de otros bienes inmuebles</t>
  </si>
  <si>
    <t>Arriendo de mobiliario</t>
  </si>
  <si>
    <t>Arriendo de otros bienes muebles</t>
  </si>
  <si>
    <t>Mantención y reparación de infraestructura</t>
  </si>
  <si>
    <t xml:space="preserve">Construcción de infraestructura (obra gruesa) </t>
  </si>
  <si>
    <t>Terminaciones de infraestructura</t>
  </si>
  <si>
    <t>Instalaciones eléctricas, iluminación y sistemas de calefacción</t>
  </si>
  <si>
    <t>Instalaciones de gas</t>
  </si>
  <si>
    <t>Instalaciones de agua</t>
  </si>
  <si>
    <t>Alcantarillados o pozos sépticos</t>
  </si>
  <si>
    <t>Cierres perimetrales y obras complementarias</t>
  </si>
  <si>
    <t>Servicios higiénicos</t>
  </si>
  <si>
    <t>Eliminación de barreras arquitectónicas de menor envergadura</t>
  </si>
  <si>
    <t>Mantención y reparación de bienes muebles</t>
  </si>
  <si>
    <t>Repuestos, mantenimiento y reparación de vehículos</t>
  </si>
  <si>
    <t>Repuestos, mantenimiento y reparación de equipos computacionales</t>
  </si>
  <si>
    <t>Repuestos, mantenimiento y reparación de mobiliario escolar</t>
  </si>
  <si>
    <t>Adquisición de bienes inmuebles</t>
  </si>
  <si>
    <t>Adquisición de mobiliario</t>
  </si>
  <si>
    <t>Adquisición de vehículo</t>
  </si>
  <si>
    <t>Adquisición de otros bienes muebles no pedagógicos</t>
  </si>
  <si>
    <t>Egresos por recursos centralizados</t>
  </si>
  <si>
    <t>TOTAL GASTOS</t>
  </si>
  <si>
    <t>ADQUISICIÓN DE BIENES MUEBLES E INMUEBLES</t>
  </si>
  <si>
    <t>Arriendo de equipos informáticos</t>
  </si>
  <si>
    <t>Arriendo de maquinarias y equipos</t>
  </si>
  <si>
    <t>Devoluciones de fondos públicos</t>
  </si>
  <si>
    <t>Aporte fiscal extraordinario por retiro voluntario profesionales de la educación</t>
  </si>
  <si>
    <t>Asistencia técnico pedagógica educativa (Registro ATE)</t>
  </si>
  <si>
    <t>Acciones formativas y perfeccionamiento de RR.HH</t>
  </si>
  <si>
    <t>Arriendo de oficinas y/o dependencias de administración</t>
  </si>
  <si>
    <t>Mejoras útiles y necesarias en local escolar arrendado</t>
  </si>
  <si>
    <t>enero</t>
  </si>
  <si>
    <t>febrero</t>
  </si>
  <si>
    <t>marzo</t>
  </si>
  <si>
    <t>abril</t>
  </si>
  <si>
    <t>mayo</t>
  </si>
  <si>
    <t>junio</t>
  </si>
  <si>
    <t>julio</t>
  </si>
  <si>
    <t>agosto</t>
  </si>
  <si>
    <t>septiembre</t>
  </si>
  <si>
    <t>octubre</t>
  </si>
  <si>
    <t>noviembre</t>
  </si>
  <si>
    <t>diciembre</t>
  </si>
  <si>
    <t>Enero</t>
  </si>
  <si>
    <t>Febrero</t>
  </si>
  <si>
    <t>Gastos remuneracionales</t>
  </si>
  <si>
    <t>Gastos por bonos y aguinaldos Ley de reajuste sector público</t>
  </si>
  <si>
    <t>Aportes previsionales</t>
  </si>
  <si>
    <t>Asesoría técnica y actividades de información y orientación</t>
  </si>
  <si>
    <t>Gastos en recursos de aprendizaje</t>
  </si>
  <si>
    <t>Gastos en equipamiento de apoyo pedagógico</t>
  </si>
  <si>
    <t>Gastos en alumnos</t>
  </si>
  <si>
    <t>Gastos de operación</t>
  </si>
  <si>
    <t>Servicios básicos</t>
  </si>
  <si>
    <t>Servicios generales</t>
  </si>
  <si>
    <t>Multas e intereses</t>
  </si>
  <si>
    <t>Arriendo de inmuebles</t>
  </si>
  <si>
    <t>Arriendo de bienes muebles</t>
  </si>
  <si>
    <t>Gastos en construcción y mantención de infraestructura</t>
  </si>
  <si>
    <t>Gastos mantención y reparación de bienes muebles</t>
  </si>
  <si>
    <t>Adquisición de bienes muebles e inmuebles</t>
  </si>
  <si>
    <r>
      <t xml:space="preserve">Nota: El supuesto de recepción de ingresos en efectivo </t>
    </r>
    <r>
      <rPr>
        <sz val="16"/>
        <rFont val="Arial"/>
        <family val="2"/>
      </rPr>
      <t>es solo para</t>
    </r>
    <r>
      <rPr>
        <sz val="10"/>
        <rFont val="Arial"/>
        <family val="2"/>
      </rPr>
      <t xml:space="preserve"> destacar el hecho que en un presupuesto de caja interesa exclusivamente el movimiento de </t>
    </r>
    <r>
      <rPr>
        <sz val="16"/>
        <rFont val="Arial"/>
        <family val="2"/>
      </rPr>
      <t>entradas y salidas de efectivo</t>
    </r>
    <r>
      <rPr>
        <sz val="10"/>
        <rFont val="Arial"/>
        <family val="2"/>
      </rPr>
      <t xml:space="preserve"> (no de documentos por cobrar, por ejemplo) y que esos movimientos de dinero deben registrarse en el momento (mes, por ejemplo) en que se producen.</t>
    </r>
  </si>
  <si>
    <t>Recepción ingresos en efectivo: En cada mes se registra como efectivo:</t>
  </si>
  <si>
    <r>
      <t>1.</t>
    </r>
    <r>
      <rPr>
        <sz val="7"/>
        <rFont val="Times New Roman"/>
        <family val="1"/>
      </rPr>
      <t xml:space="preserve">      </t>
    </r>
    <r>
      <rPr>
        <sz val="11"/>
        <rFont val="Aptos"/>
        <family val="2"/>
      </rPr>
      <t>El 20% de los ingresos contabilizados en el mes (Por ejemplo: marzo)</t>
    </r>
  </si>
  <si>
    <r>
      <t>2.</t>
    </r>
    <r>
      <rPr>
        <sz val="7"/>
        <rFont val="Times New Roman"/>
        <family val="1"/>
      </rPr>
      <t xml:space="preserve">      </t>
    </r>
    <r>
      <rPr>
        <sz val="11"/>
        <rFont val="Aptos"/>
        <family val="2"/>
      </rPr>
      <t>El 50% de los ingresos contabilizados en el mes anterior (febrero)</t>
    </r>
  </si>
  <si>
    <r>
      <t>3.</t>
    </r>
    <r>
      <rPr>
        <sz val="7"/>
        <rFont val="Times New Roman"/>
        <family val="1"/>
      </rPr>
      <t xml:space="preserve">      </t>
    </r>
    <r>
      <rPr>
        <sz val="11"/>
        <rFont val="Aptos"/>
        <family val="2"/>
      </rPr>
      <t>El 30% de los ingresos contabilizados en el segundo mes anterior (enero)</t>
    </r>
  </si>
  <si>
    <t xml:space="preserve">PRESUPUESTO DE INGRESOS </t>
  </si>
  <si>
    <t>Factor USE</t>
  </si>
  <si>
    <t>Por ingresos fiscales mes actual</t>
  </si>
  <si>
    <t>Por ingresos fiscales del mes anterior</t>
  </si>
  <si>
    <t>Por ingresos fiscales del segundo mes anterior</t>
  </si>
  <si>
    <t>Subtotal por ingresos fiscales en efectivo</t>
  </si>
  <si>
    <t>Por otros ingresos</t>
  </si>
  <si>
    <t>Entradas en efectivo:</t>
  </si>
  <si>
    <t>Horas de clase impartidas</t>
  </si>
  <si>
    <t>Subtotal</t>
  </si>
  <si>
    <r>
      <rPr>
        <u/>
        <sz val="10"/>
        <rFont val="Arial"/>
        <family val="2"/>
      </rPr>
      <t>Fuente</t>
    </r>
    <r>
      <rPr>
        <sz val="10"/>
        <rFont val="Arial"/>
        <family val="2"/>
      </rPr>
      <t>: Coordinación Nacional de Subvenciones. Otras subvenciones, valores a diciembre 2019</t>
    </r>
  </si>
  <si>
    <t>PRESUPUESTO DE CAJA O DE EFECTIVO (PARA FINES DIDÁCTICOS)</t>
  </si>
  <si>
    <t xml:space="preserve">Las cuentas de primer orden corresponden a las consideradas en el proceso de Rendición de Cuentas (MINEDUC). </t>
  </si>
  <si>
    <t>Código de Cuentas</t>
  </si>
  <si>
    <t>Código cuentas</t>
  </si>
  <si>
    <t>Bonificaciones e incrementos remuneracionales</t>
  </si>
  <si>
    <t>Ingresos por subvenciones (E. Media Científico-Humanista): 
Dos ejemplos con datos a diciembre de 2022</t>
  </si>
  <si>
    <t>1. Ingresos por Subvención de apoyo al mantenimiento</t>
  </si>
  <si>
    <t>2. Ingresos por Subvención reforzamiento educativo</t>
  </si>
  <si>
    <t xml:space="preserve">Otros ingresos fiscales </t>
  </si>
  <si>
    <t>INGRESOS POR RECURSOS CENTRALIZADOS</t>
  </si>
  <si>
    <t>Subvención escolar prreferencial (SEP)</t>
  </si>
  <si>
    <t>Subvención por concentración</t>
  </si>
  <si>
    <t>Aporte adicional SEP</t>
  </si>
  <si>
    <t>Aporte extraordinario SEP</t>
  </si>
  <si>
    <t>Ajustes por pagos rezagados SEP</t>
  </si>
  <si>
    <t>Los ingresos corresponden a los recursos públicos y privados, con los cuales se financian las unidades educativas y su administración.</t>
  </si>
  <si>
    <t>DESCRIPCIÓN CUENTAS DE INGRESOS</t>
  </si>
  <si>
    <t>310 101 SUBVENCIÓN BASE ART. 9° DFL N° 2/98 + LEY N° 19.933</t>
  </si>
  <si>
    <t>Artículos 9°, 9° bis y 13° D.F.L. N° 2 (Ed.)/98 y sus modificaciones.</t>
  </si>
  <si>
    <t>310 102 INCREMENTO SUBVENCIÓN PIE ART. 9° DFL N° 2/98, + LEY N° 19.933.</t>
  </si>
  <si>
    <t>Corresponde al monto en que se incrementa la Subvención de Escolaridad por aquellos estudiantes que, de acuerdo a la normativa, presentan una Necesidad Educativa Especial (NEE) de tipo transitorio o permanente y que se incorporan a un establecimiento educacional común de primer o segundo nivel de transición, de educación parvularia, básica o media (niños y adultos), que desarrollan proyectos de integración escolar aprobados por el Ministerio de Educación. Incluye parte del ingreso asociado a la Ley N° 19.933.</t>
  </si>
  <si>
    <t>300 000 INGRESOS</t>
  </si>
  <si>
    <t>310 100 INGRESOS POR SUBVENCIONES</t>
  </si>
  <si>
    <t>310 103 INCREMENTO DE ZONA</t>
  </si>
  <si>
    <t>Consiste en un incremento de la Subvención General establecido de acuerdo a la localidad donde está ubicado el establecimiento.</t>
  </si>
  <si>
    <t>310 104 INCREMENTO DE RURALIDAD + PISO RURAL</t>
  </si>
  <si>
    <t>Es un incremento de subvención para paliar el mayor costo per cápita de educar niños en zonas rurales y que varía según el número de alumnos asistentes (hasta un máximo de 90 alumnos).</t>
  </si>
  <si>
    <t>Incluye a establecimientos urbanos de comunas que no excedan de 5.000 habitantes y con una densidad poblacional no superior a 2 habitantes por kilómetro cuadrado. Este incremento no da derecho a incremento de zona.</t>
  </si>
  <si>
    <t>Incluye también el monto por concepto de diferencia de Piso Rural que se muestra separadamente en la Liquidación de Subvenciones del Ministerio de Educación.</t>
  </si>
  <si>
    <t>310 106 LEY N° 19.410 Otorga un mejoramiento especial a los profesionales de la educación, conforme a lo establecido en la Ley N° 19.410.</t>
  </si>
  <si>
    <t>310 107 LEY N° 19.464 y N° 21.109</t>
  </si>
  <si>
    <t>subvencionados, y a los señalados en la Ley N° 21.109 que establece el Estatuto de los Asistentes de la Educación Pública.</t>
  </si>
  <si>
    <t>310 108 APORTE POR FONDOS DE BECAS</t>
  </si>
  <si>
    <t>Es un aporte que entrega el Estado a los establecimientos de financiamiento compartido que busca beneficiar a aquellos estudiantes de estratos socioeconómicos bajos, mediante la exención parcial o total del arancel que deben pagar.</t>
  </si>
  <si>
    <t>310 109 APORTE POR GRATUIDAD</t>
  </si>
  <si>
    <t>Es un aporte destinado a aquellos establecimientos educacionales gratuitos y sin fines de lucro, que se impetrará por los alumnos que estén cursando primer y segundo nivel de transición de educación parvularia, educación general básica y enseñanza media, incluida la educación especial y de adultos.</t>
  </si>
  <si>
    <t>310 110 DIFERENCIA SUBVENCIÓN MÍNIMA</t>
  </si>
  <si>
    <t>Corresponde al incremento en la subvención para aquellos establecimientos que cuenten con una matrícula igual o inferior a 17 alumnos, en que la suma del cálculo de subvención base más otros incrementos (zona, incremento de ruralidad, piso rural) es inferior al monto de subvención mínima determinado por el Ministerio de Educación, por lo tanto, la diferencia para alcanzar este mínimo es proporcionado mediante este incremento en la subvención.</t>
  </si>
  <si>
    <t>310 200 BONIFICACIONES E INCREMENTOS REMUNERACIONALES</t>
  </si>
  <si>
    <t>310 201 ASIGNACIÓN DESEMPEÑO CONDICIONES DIFÍCILES DOCENTES</t>
  </si>
  <si>
    <t>En el código 310211, se detalla la descripción de la subcategoría de ingreso por “Asignación Desempeño Condiciones Difíciles Asistentes de la Educación”.</t>
  </si>
  <si>
    <t>310 202 BONIFICACIÓN COMPENSATORIA, ART.3°, LEY N° 19.200</t>
  </si>
  <si>
    <t>Bono establecido en el año 1993 para mantener la remuneración líquida del personal docente y asistente de la educación que fueron traspasados al sector municipal y se mantuvieron como cotizantes del INP, por incrementar la base previsional.</t>
  </si>
  <si>
    <t>Considerando que la transferencia de recursos se realiza al municipio o corporación municipal, para efectos de esta rendición, la entidad sostenedora debe declarar los ingresos para cada establecimiento.</t>
  </si>
  <si>
    <t>310 203 UMP COMPLEMENTARIA INCISO 2° ART.10° LEY N° 19.278</t>
  </si>
  <si>
    <t>310 204 SNED DOCENTES ART. 40° DFL N° 2/98 ED.</t>
  </si>
  <si>
    <t>La Subvención por Desempeño de Excelencia Docente (SNED) en un beneficio económico cuyo objetivo es contribuir al mejoramiento de la calidad de la educación impartida. Está dirigido a los profesionales de la educación con contrato vigente que se desempeñan en los establecimientos municipales, servicios locales de educación, particular subvencionado y aquellos regidos por el Decreto Ley N° 3.166, de 1980.</t>
  </si>
  <si>
    <t>Los establecimientos mejor evaluados por este sistema se hacen acreedores por 2 años de la SNED.</t>
  </si>
  <si>
    <t>310 205 SNED ASISTENTES EDUCACIÓN LEY N° 20.244 Y ART. 45 LEY N° 21.109.</t>
  </si>
  <si>
    <t>La Subvención por Desempeño de Excelencia, es un beneficio destinado a los asistentes de la educación en proporción a la jornada de trabajo contratada (Ley N° 20.244 y artículo 45 Ley N° 21.109), que se desempeñan en los establecimientos municipales, corporaciones municipales, servicios locales de educación, particulares subvencionados y en los regidos por el Decreto Ley N° 3.166, de 1980, que resulten calificados como de excelente desempeño sobre la base del sistema establecido en los artículos 15° al 17° de la Ley N° 19.410.</t>
  </si>
  <si>
    <t>310 206 BONIFICACIÓN DE PROFESORES ENCARGADOS, LEY N° 19.715, ART.13°</t>
  </si>
  <si>
    <t>Es un ingreso que va directamente a los profesionales de la educación que cumplan la función de profesor encargado en establecimientos educacionales rurales subvencionados. Será requisito fundamental para recibir este beneficio que el establecimiento no tenga director y que esté a cargo de un profesional de la educación que desempeñe funciones docentes.</t>
  </si>
  <si>
    <t>310 207 BRP TÍTULO Y MENCIÓN LEY N° 20.158</t>
  </si>
  <si>
    <t>Es una bonificación que consiste en un monto fijo mensual integrado por un componente base de un 75% por concepto de Título y un complemento de un 25% por concepto de Mención (artículos 1° al 9° de la Ley N° 20.158).</t>
  </si>
  <si>
    <t>310 208 ASIGNACIÓN DE EXCELENCIA PEDAGÓGICA (AEP) LEY N° 19.715</t>
  </si>
  <si>
    <t>Es un ingreso que está relacionado con la Ley N° 19.715, que otorga un mejoramiento especial de remuneraciones para los profesionales de la educación.</t>
  </si>
  <si>
    <t>La Asignación de Excelencia Pedagógica es un Programa del Ministerio de Educación, al que docentes de todo el territorio nacional pueden postular voluntariamente y cuyo objetivo es lograr el fortalecimiento de la calidad de la educación a través del reconocimiento del mérito profesional de las y los docentes de aula.</t>
  </si>
  <si>
    <t>Al respecto, cabe tener presente que si bien los artículos 6, 8 y 10 de la Ley N° 20.903, derogan esta asignación, en el artículo octavo transitorio de dicho cuerpo normativo, se señala que quienes sean beneficiarios de la asignación de excelencia pedagógica, establecida en el decreto con fuerza de ley N°2, de 2012, del Ministerio de Educación, podrán continuar percibiéndola hasta el término del respectivo plazo por el cual fueron concebidas, en conformidad a sus propias leyes, y no se considerarán para efecto del cálculo de la planilla suplementaria o remuneración complementaria adicional, según corresponda.</t>
  </si>
  <si>
    <t>Asimismo, se precisa en el referido cuerpo legal, que dicha asignación es incompatible con la asignación por tramo del desarrollo profesional establecida en el artículo 49 del decreto con fuerza de ley N°1, de 1996, del Ministerio de Educación.</t>
  </si>
  <si>
    <t>De este modo, el profesional de la educación tendrá derecho a la asignación por tramo del desarrollo profesional o a la suma de las asignaciones señaladas en el inciso primero del artículo octavo transitorio, según lo que resulte de mayor monto, mientras tenga derecho a percibirlas, a menos que opte expresamente por lo contrario.</t>
  </si>
  <si>
    <t>310 209 ASIGNACIÓN VARIABLE DE DESEMPEÑO INDIVIDUAL ART.17, LEY N° 19.933</t>
  </si>
  <si>
    <t>El artículo 17° bis, de la Ley N° 19.933, establece que los profesionales de la educación que reciban la asignación variable por desempeño individual, mientras se desempeñen en establecimientos con alta concentración de alumnos prioritarios, recibirán dicha asignación aumentada en un 30%.</t>
  </si>
  <si>
    <t>310 210 ASIGNACIÓN POR DESEMPEÑO COLECTIVO, ART.18, LEY N°19.933</t>
  </si>
  <si>
    <t>Son los ingresos correspondientes a la asignación por desempeño colectivo para los profesionales de la educación que se encuentren designados o contratados para ejercer funciones docentes-directivas y técnico-pedagógicas en los establecimientos educacionales del sector municipal, administrados ya sea directamente por el municipio o por corporaciones municipales y particulares subvencionados, que tengan más de 250 alumnos matriculados al mes de marzo de cada año y que el convenio contenga, a lo menos, las metas anuales de cada equipo con sus correspondientes indicadores.</t>
  </si>
  <si>
    <t>310 211 ASIGNACIÓN DESEMPEÑO CONDICIONES DIFÍCILES DE LOS ASISTENTES DE LA EDUCACIÓN</t>
  </si>
  <si>
    <t>Son recursos que, de acuerdo a lo establecido en la ley de reajuste del sector público, se otorgan al personal asistente de la educación que ejerza sus funciones en establecimientos educacionales que se encuentren calificados en condiciones de desempeño difícil.</t>
  </si>
  <si>
    <t>En el código 310201, se detalla la descripción de la subcategoría de ingreso por “Asignación Desempeño Condiciones Difíciles Docentes”.</t>
  </si>
  <si>
    <t>310 212 ASIGNACIÓN DE RECONOCIMIENTO EN ESTABLECIMIENTOS DE ALTA CONCENTRACIÓN DE ALUMNOS PRIORITARIOS</t>
  </si>
  <si>
    <t>310 213 ASIGNACIÓN POR TRAMO DE DESARROLLO PROFESIONAL</t>
  </si>
  <si>
    <t>Corresponde a un monto diferenciado en conformidad al tramo de desarrollo profesional alcanzado por cada docente, que tiene por propósito promover el desarrollo profesional docente y reconocer los avances logrados en la carrera docente (artículo 49° del DFL N° 1, de 1996, del Ministerio de Educación, modificado por artículo 1°, N° 32 de la Ley N° 20.903).</t>
  </si>
  <si>
    <t>310 300 SUBVENCIONES ESPECIALES</t>
  </si>
  <si>
    <t>310 301 SUBVENCIÓN ESCOLAR PREFERENCIAL, LEY N° 20.248</t>
  </si>
  <si>
    <t>La Subvención Escolar Preferencial (SEP) es una iniciativa establecida en la Ley N° 20.248, que entrega recursos adicionales por cada alumno o alumna identificado(a) como prioritario(a) y preferente a las entidades sostenedoras de establecimientos educacionales que han firmado con el MINEDUC un Convenio de Igualdad de Oportunidades y Excelencia Educativa, para la implementación de un Plan de Mejoramiento Educativo (PME).</t>
  </si>
  <si>
    <t>El objetivo de la SEP es contribuir a la equidad social, promover la igualdad de oportunidades y mejorar la calidad de la educación.</t>
  </si>
  <si>
    <t>310 302 SUBVENCIÓN POR CONCENTRACIÓN, ART. 16 DE LA LEY N° 20.248</t>
  </si>
  <si>
    <t>De acuerdo al artículo 16 de la Ley N° 20.248, tendrán derecho a la subvención por concentración de alumnos prioritarios los establecimientos que se incorporen y se mantengan en el régimen de educación preferencial, de conformidad a lo establecido en el artículo 7 y que presenten una concentración de alumnos prioritarios igual o superior a lo señalado en la norma.</t>
  </si>
  <si>
    <t>Las entidades sostenedoras de los establecimientos que cumplan con lo estipulado anteriormente, podrán impetrar la subvención por concentración de alumnos prioritarios, por todos los alumnos que estén cursando el primer y segundo nivel de transición de la educación parvularia, educación general básica y enseñanza media.</t>
  </si>
  <si>
    <t>310 303 APORTE ADICIONAL SEP</t>
  </si>
  <si>
    <t>El aporte se suspenderá si el Ministerio de Educación, conforme al procedimiento establecido en el artículo 17° de la Ley N° 20.248, verifica que las acciones no se han efectuado conforme al Plan de Mejoramiento Educativo.</t>
  </si>
  <si>
    <t>310 304 APORTE EXTRAORDINARIO SEP</t>
  </si>
  <si>
    <t>Al igual que la subcategoría anterior, estos recursos se originan en el contexto de la Ley de Subvención Escolar Preferencial. Al respecto, el Ministerio de Educación otorga a los establecimientos educacionales declarados en recuperación, un aporte extraordinario, que será entregado en cuotas mensuales, iguales y sucesivas. Será objeto de un convenio y se suspenderá cuando el Ministerio de Educación certifique, mediante resolución fundada que las acciones no se han ejecutado conforme al PME.</t>
  </si>
  <si>
    <t>310 305 SUBVENCIÓN ANUAL DE APOYO AL MANTENIMIENTO, ART. 37°, DFL(ED) N° 2, DE 1998</t>
  </si>
  <si>
    <t>Esta subvención consiste en una asignación anual de recursos, adicional a la Subvención Escolar, que se paga a la entidad sostenedora del establecimiento educacional subvencionado durante dos oportunidades de cada año (enero – agosto), mediante el mismo mecanismo de entrega de la Subvención Educacional.</t>
  </si>
  <si>
    <t>El principal objetivo de esta subvención es contribuir a garantizar el funcionamiento permanente de los establecimientos educacionales, constituyendo un apoyo financiero a la entidad sostenedora para aliviar los gastos en la realización de obras vinculadas a la conservación, reparación y reposición, que sean necesarias para la adecuada conservación física de los locales escolares, equipamiento y mobiliario escolar.</t>
  </si>
  <si>
    <t>310 306 SUBVENCIÓN EDUCACIONAL PRORETENCIÓN</t>
  </si>
  <si>
    <t>La Subvención Pro-retención, regulada en los artículos 43 y 43 A del DFL N°2, DE 1998; Ley N°19.873 y Decreto N°216, de 2003, tiene por objeto facilitar y estimular la permanencia y término de los 12 años de escolaridad de los alumnos(as) que cursan desde 7° básico a 4° medio en establecimientos educacionales municipales, servicios locales, particulares subvencionados o regidos por el DL N°.3.166/80, que pertenezcan a familias categorizadas por el Ministerio de Desarrollo Social y Familia como familias vulnerables.</t>
  </si>
  <si>
    <t>Para impetrar la subvención, los establecimientos deben realizar acciones que permitan la retención en el sistema escolar de los alumnos causantes de esta subvención.</t>
  </si>
  <si>
    <t>310 307 SUBVENCIÓN DE INTERNADO</t>
  </si>
  <si>
    <t>El monto unitario por alimentación y alojamiento es fijado anualmente por el Ministerio de Educación, en conjunto con el Ministerio de Hacienda, mediante Decreto Supremo.</t>
  </si>
  <si>
    <t>310 308 SUBVENCIÓN DE REFUERZO EDUCATIVO, ART. 39, D.F.L. (ED) N° 2, DE 1998</t>
  </si>
  <si>
    <t>310 400 RELIQUIDACIONES, DEVOLUCIONES Y PAGOS MANUALES</t>
  </si>
  <si>
    <t>310 401 RELIQUIDACIONES</t>
  </si>
  <si>
    <t>Corresponde a pagos o descuentos realizados por el MINEDUC a la entidad sostenedora producto de procesos de recálculo de las subvenciones asociados a asistencia, pagos rezagados, entre otros.</t>
  </si>
  <si>
    <t>310 402 RELIQUIDACIONES FINANCIAMIENTO COMPARTIDO</t>
  </si>
  <si>
    <t>310 403 PAGOS MANUALES</t>
  </si>
  <si>
    <t>310 404 DEVOLUCIONES</t>
  </si>
  <si>
    <t>310 406 AJUSTES POR PAGO REZAGADO SEP</t>
  </si>
  <si>
    <t>310 500 DESCUENTOS Y MULTAS</t>
  </si>
  <si>
    <t>Este grupo de cuentas corresponden a ingresos de tipo “negativo”; esto es, figuran como ingresos en el estado de resultados, pero tienen el efecto de disminuir los ingresos que se deben rendir en cada subvención.</t>
  </si>
  <si>
    <t>310 501 REINTEGROS</t>
  </si>
  <si>
    <t>Es un ajuste al pago de la subvención, producto de diferencias en la declaración de asistencia u otros que incidan en el proceso de pago.</t>
  </si>
  <si>
    <t>310 502 MULTAS</t>
  </si>
  <si>
    <t>Corresponde a aquel monto establecido por la Superintendencia de Educación con motivo de una sanción por incumplimiento de la normativa educacional.</t>
  </si>
  <si>
    <t>310 503 DESCUENTOS POR DISCREPANCIAS</t>
  </si>
  <si>
    <t>Se refiere a las modificaciones del monto de la subvención mensual que se realizan cuando existen discrepancias entre las asistencias comprobadas en visitas de fiscalización a un establecimiento educacional, respecto de las asistencias medias declaradas por la entidad sostenedora correspondiente al mes escolar anterior al mes de pago.</t>
  </si>
  <si>
    <t>310 504 DESCUENTOS POR DERECHOS DE ESCOLARIDAD</t>
  </si>
  <si>
    <t>Se aplica cuando el monto percibido por derecho de escolaridad, que recaude mensualmente el establecimiento educacional, supere el 10% de lo que le corresponde percibir en el mismo periodo por concepto de subvención. En caso de no superar el 10% mencionado anteriormente no se aplica el descuento.</t>
  </si>
  <si>
    <t>310 505 DESCUENTOS POR FINANCIAMIENTO COMPARTIDO</t>
  </si>
  <si>
    <t>Corresponde al descuento realizado por el MINEDUC a aquellos establecimientos con financiamiento compartido, de acuerdo a una tabla progresiva establecida en el DFL N° 2 de 1998.</t>
  </si>
  <si>
    <t>310 506 DESCUENTO POR ANTICIPO SUBVENCIÓN LEY N°20.822</t>
  </si>
  <si>
    <t>Son los descuentos realizados por el reintegro de los anticipos de subvención de escolaridad, solicitados para financiar el pago que regula la Ley N° 20.822, que indica una bonificación por retiro voluntario en las municipalidades, corporaciones municipales o servicios locales de educación de acuerdo a lo establecido en inciso primero del artículo 6°, de la citada Ley.</t>
  </si>
  <si>
    <t>310 507 OTROS DESCUENTOS</t>
  </si>
  <si>
    <t>310 508 GARANTÍA FONDO INFRAESTRUCTURA ESCOLAR (GIE)</t>
  </si>
  <si>
    <t>310 509 RETENCIONES JUDICIALES</t>
  </si>
  <si>
    <t>310 510 RETENCIONES PREVISIONALES</t>
  </si>
  <si>
    <t>310 511 OTRAS RETENCIONES</t>
  </si>
  <si>
    <t>310 512 PRIVACIONES</t>
  </si>
  <si>
    <t>310 600 BONOS Y AGUINALDOS LEY DE REAJUSTE SECTOR PÚBLICO</t>
  </si>
  <si>
    <t>Esta categoría está conformada por aquellos recursos que entrega el Estado cada año en el mes de diciembre, en el marco de la Ley de Reajuste. Entre los recursos que lo conforman se encuentran los aguinaldos de Fiestas Patrias y Navidad, bono escolar, bono especial y bono vacaciones.</t>
  </si>
  <si>
    <t>310 601 BONO DE ESCOLARIDAD Y BONO ADICIONAL</t>
  </si>
  <si>
    <t>El bono de escolaridad se entrega al funcionario por cada hijo de entre cuatro y veinticuatro años de edad, que cumpla con los requisitos que establezca la ley.</t>
  </si>
  <si>
    <t>En cuanto al bono adicional, corresponde a una compensación adicional al bono de escolaridad, el cual, al igual que el beneficio anterior, es pagado conforme lo establezca la correspondiente ley.</t>
  </si>
  <si>
    <t>310 602 AGUINALDO DE NAVIDAD</t>
  </si>
  <si>
    <t>310 603 AGUINALDO DE FIESTAS PATRIAS</t>
  </si>
  <si>
    <t>310 604 BONO ESPECIAL</t>
  </si>
  <si>
    <t>310 605 BONO VACACIONES</t>
  </si>
  <si>
    <t>310 606 BONO DESEMPEÑO LABORAL</t>
  </si>
  <si>
    <t>(SLEP), y los regidos por el Decreto Ley N° 3.166, de 1980, en la forma y términos establecidos en dicho cuerpo normativo.</t>
  </si>
  <si>
    <t>310 607 OTROS BONOS FISCALES</t>
  </si>
  <si>
    <t>310 700 OTROS INGRESOS FISCALES</t>
  </si>
  <si>
    <t>310 701 FRANQUICIA D.L. Nº 889</t>
  </si>
  <si>
    <t>Considera la bonificación que se otorga a los establecimientos de las zonas extremas de Chile; regiones XV, I, X (Futaleufú y Palena) XI, XII, por la contratación de mano de obra.</t>
  </si>
  <si>
    <t>310 702 OTROS INGRESOS FISCALES</t>
  </si>
  <si>
    <t>310 704 BONIFICACIÓN ADICIONAL POR ANTIGÜEDAD ART. N° 6 LEY N° 20.652</t>
  </si>
  <si>
    <t>310 705 APORTE FISCAL EXTRAORDINARIO POR RETIRO VOLUNTARIO PROFESIONALES DE LA EDUCACIÓN</t>
  </si>
  <si>
    <t>310 706 APORTE COMPLEMENTARIO POR RETIRO VOLUNTARIO PROFESIONALES DE LA EDUCACIÓN</t>
  </si>
  <si>
    <t>310 708 BONIFICACIÓN ADICIONAL, LEY N° 20.964 DE RETIRO VOLUNTARIO DE ASISTENTES</t>
  </si>
  <si>
    <t>310 709 APOYO AL SISTEMA DE TRANSPORTE ESCOLAR RURAL (DECRETO SUPREMO N°118).</t>
  </si>
  <si>
    <t>310 710 ANTICIPO POR SUBVENCIÓN</t>
  </si>
  <si>
    <t>310 711 INGRESOS POR CONVENIO A LICEOS BICENTENARIO</t>
  </si>
  <si>
    <t>310 712 INGRESOS POR PLANES DE SUPERACIÓN PROFESIONAL (PSP)</t>
  </si>
  <si>
    <t>310 800 INGRESOS PRIVADOS ESTABLECIMIENTO</t>
  </si>
  <si>
    <t>310 801 MATRÍCULAS</t>
  </si>
  <si>
    <t>310 806 ARRIENDO DE INSTALACIONES</t>
  </si>
  <si>
    <t>Estos arriendos se respaldan con contratos debidamente acreditados.</t>
  </si>
  <si>
    <t>310 807 OTROS INGRESOS DE LA OPERACIÓN</t>
  </si>
  <si>
    <t>310 808 INGRESO FINANCIAMIENTO COMPARTIDO (FICOM)</t>
  </si>
  <si>
    <t>310 900 DONACIONES</t>
  </si>
  <si>
    <t>310 901 CENTROS DE PADRES Y APODERADOS</t>
  </si>
  <si>
    <t>310 902 INSTITUCIONES Y EMPRESAS</t>
  </si>
  <si>
    <t>310 903 PERSONAS NATURALES</t>
  </si>
  <si>
    <t>310 904 OTRAS DONACIONES</t>
  </si>
  <si>
    <t>311 100 OTROS INGRESOS</t>
  </si>
  <si>
    <t>311 101 INTERESES Y REAJUSTES DEL MERCADO DE CAPITALES</t>
  </si>
  <si>
    <t>Tomando en consideración lo establecido por el Decreto Supremo N° 582, del año 2016, emitido por el Ministerio de Educación sobre Fines Educativos, indica que, para el caso de inversión en activos financieros de renta fija, sus intereses deben ser utilizados para los fines educacionales y no se debe afectar de forma alguna la prestación del servicio educativo. Así, en esta cuenta deben rendirse los réditos de la inversión de subvención en instrumentos de renta fija, en moneda nacional, tales como depósitos a plazo, cuentas de ahorros, bonos y obligaciones emitidas por el Estado, entre otros.</t>
  </si>
  <si>
    <t>De este modo, y en línea con lo anterior, no se permite la inversión en instrumentos de renta variable, tales como: acciones y/o fondos mutuos.</t>
  </si>
  <si>
    <t>311 102 OTROS INGRESOS FINANCIEROS</t>
  </si>
  <si>
    <t>311 103 OTROS INGRESOS</t>
  </si>
  <si>
    <t>Son aquellas transacciones económicas que no puedan clasificarse en las definiciones anteriores y su naturaleza no corresponde al desarrollo habitual de las operaciones del establecimiento.</t>
  </si>
  <si>
    <t>De este modo, y en línea con lo anterior, esta cuenta presenta los ingresos por la venta no habitual de patrimonio o de activo fijo siempre y cuando sea factible normativamente y no desmedre la continuidad educativa. Por ejemplo, ingreso por venta de vehículo con el objetivo de comprar otro más nuevo o de mayor capacidad para el trasporte escolar.</t>
  </si>
  <si>
    <t>311 104 INGRESOS APOYO INICIO ACTIVIDAD</t>
  </si>
  <si>
    <t>Esta cuenta es condicional ya que sólo la podrán usar aquellas entidades sostenedoras que no dispongan de subvención al momento de iniciar gastos en el establecimiento educacional, y que cuenten con una resolución que otorga Reconocimiento Oficial.</t>
  </si>
  <si>
    <t>La entidad sostenedora podrá recuperar estos recursos realizando un giro por el monto de estos gastos justificando la operación con respaldos y detalle de gastos, el código a usar para realizar el egreso es 410 914 “Devolución Apoyo Inicio Actividad”, que se encuentra en las cuentas de gastos.</t>
  </si>
  <si>
    <t>Al momento de fiscalizar los montos declarados en este código se solicitará la resolución de Reconocimiento Oficial para validar las fechas y oportunidad del gasto.</t>
  </si>
  <si>
    <t>311 105 REINTEGRO LICENCIAS MÉDICAS</t>
  </si>
  <si>
    <t>311 106 APORTE MUNICIPAL</t>
  </si>
  <si>
    <t>800 000 INGRESOS POR RECURSOS CENTRALIZADOS</t>
  </si>
  <si>
    <t>800 001 INGRESOS POR RECURSOS CENTRALIZADOS</t>
  </si>
  <si>
    <t>En lo que respecta a los Servicios Locales de Educación Pública, la Ley N° 21.640, de presupuesto del sector público para el año 2024, en la partida 09, capitulo 01, programa 20, subtitulo 24, ítem 01, asignación 266, glosa 06, establece lo siguiente:</t>
  </si>
  <si>
    <t>“Con cargo a estos recursos, los Servicios Locales de Educación Pública podrán destinar a gastos administrativos, aquellos recursos percibidos anualmente de acuerdo a ley N° 20.248, con el objetivo de financiar gastos en personal contratado de los niveles y unidades internas del Servicio Local, bajo la modalidad de honorarios, para colaborar en la gestión administrativa, financiera y técnico pedagógica de los Planes de Mejoramiento Educativo. Los recursos destinados para dicho fin no podrán superar el 10% de los ingresos anuales por tal concepto, y su uso, límite será fiscalizado por la Superintendencia de Educación.”</t>
  </si>
  <si>
    <t>En la administración de estos recursos debe tenerse presente lo dispuesto en el artículo 109 de la Ley N° 21.647, de reajuste para el sector público.</t>
  </si>
  <si>
    <t>900 000 INGRESOS POR GASTOS NO ACEPTADOS</t>
  </si>
  <si>
    <t>900 001 INGRESOS POR GASTOS NO ACEPTADOS</t>
  </si>
  <si>
    <t>Los ingresos por “Gasto no aceptado” (ex gasto rechazado), son aquellos gastos que han sido detectados a partir del proceso de fiscalización que realiza la Superintendencia de Educación y se</t>
  </si>
  <si>
    <t>generan porque los respaldos no son los adecuados o son insuficientes, o bien porque el desembolso no se ajusta a lo que establece y permite la normativa, por lo tanto, debe acreditarse la existencia de sus montos en las cuentas bancarias respectivas, lo que se refleja en la rendición de cuentas como un ingreso, que incrementa el saldo de la entidad sostenedora</t>
  </si>
  <si>
    <t>Estos ingresos se precargan en el Sistema de la Rendición de Cuentas recursos 2024 una vez que el gasto no aceptado se encuentra a firme. Esto es, que habiendo sido fiscalizado el gasto y declarado no aceptado, no se interpusieron recursos en su contra o bien, habiéndose interpuesto, no existen recursos pendientes por resolver.</t>
  </si>
  <si>
    <t>910 000 AJUSTES POR RECTIFICACIÓN</t>
  </si>
  <si>
    <t>910 001 AJUSTES POR RECTIFICACIÓN - AGREGAR</t>
  </si>
  <si>
    <t>910 002 AJUSTES POR RECTIFICACIÓN - REIMPUTAR</t>
  </si>
  <si>
    <t>910 003 AJUSTES POR RECTIFICACIÓN - MODIFICAR</t>
  </si>
  <si>
    <t>910 004 AJUSTES POR RECTIFICACIÓN - INGRESOS</t>
  </si>
  <si>
    <t>910 100 AJUSTES POR RECTIFICACIÓN-REGULARIZACIONES BASE DE DATOS</t>
  </si>
  <si>
    <t>Estos ajustes se precargan en el Sistema de la Rendición de Cuentas directamente por la Superintendencia de Educación.</t>
  </si>
  <si>
    <t>910 101 REGULARIZACION BASE DE DATOS - RECTIFICACIÓN – AGREGAR</t>
  </si>
  <si>
    <t>910 102 REGULARIZACION BASE DE DATOS - RECTIFICACIÓN - REIMPUTAR</t>
  </si>
  <si>
    <t>910 103 REGULARIZACION BASE DE DATOS - RECTIFICACIÓN - MODIFICAR</t>
  </si>
  <si>
    <t>910 104 REGULARIZACION BASE DE DATOS - RECTIFICACIÓN - INGRESOS</t>
  </si>
  <si>
    <t>910 105 REGULARIZACION BASE DE DATOS - RECTIFICACIÓN - OTROS</t>
  </si>
  <si>
    <t>910 900 OTROS AJUSTES POR RECTIFICACIÓN</t>
  </si>
  <si>
    <t>910 901 OTROS AJUSTES POR RECTIFICACIÓN - AGREGAR</t>
  </si>
  <si>
    <t>910 902 OTROS AJUSTES POR RECTIFICACIÓN - REIMPUTAR</t>
  </si>
  <si>
    <t>910 903 OTROS AJUSTES POR RECTIFICACIÓN - MODIFICAR</t>
  </si>
  <si>
    <t>910 904 OTROS AJUSTES POR RECTIFICACIÓN - INGRESOS</t>
  </si>
  <si>
    <t>910 905 OTROS AJUSTES POR RECTIFICACIÓN</t>
  </si>
  <si>
    <t>920 000 INGRESOS POR OTROS AJUSTES</t>
  </si>
  <si>
    <t>920 001 OTROS AJUSTES</t>
  </si>
  <si>
    <t>Estos ajustes se precargan en el Sistema de la Rendición de Recursos año 2024.</t>
  </si>
  <si>
    <t>Ingresos por ajustes de la Subvención SEP que realiza el MINEDUC a los establecimientos educacionales.</t>
  </si>
  <si>
    <t>Montos devueltos a las entidades sostenedoras por distintos conceptos.</t>
  </si>
  <si>
    <t>Reliquidaciones no ingresadas al sistema o pagos por correcciones en el pago de las subvenciones realizadas manualmente en el período que se rinde.</t>
  </si>
  <si>
    <t>Reliquidación que realiza el MINEDUC con motivo de las diferencias detectadas entre el monto de Ingresos proyectados y los efectivamente percibidos en cada año.</t>
  </si>
  <si>
    <t>Se paga en el mes de junio del año siguiente del nivel cursado por el alumno/a y su valor aumenta para cada nivel cursado.</t>
  </si>
  <si>
    <t>En conformidad a lo dispuesto en el artículo 43 A del DFL N°2, de 1998, el MINEDUC es el órgano encargado de entregar los lineamientos respecto a las acciones que se podrán desarrollar con cargo a estos recursos y para los fines descritos.</t>
  </si>
  <si>
    <t>Ingresos que el Ministerio de Educación entrega a los establecimientos educacionales para la operación, funcionamiento y desarrollo de las tareas educativas. Corresponden a la Subvención de Escolaridad, denominada igualmente Subvención General; la Subvención Escolar Preferencial (SEP) y la Subvención de Apoyo al Mantenimiento, entre otros.</t>
  </si>
  <si>
    <t>Los establecimientos reciben un monto mensual por alumno atendido, el cual es diferente dependiendo del nivel y modalidad de enseñanza, y si es atendido con o sin Jornada Escolar Completa.</t>
  </si>
  <si>
    <t>Se incluye el monto por Ley N° 19.933 que el Estado entrega para el pago a los profesionales de la educación, el cual aparece como “Monto Referencial” en la Liquidación de Subvenciones. Este monto se distribuye tanto en la Subvención General como en el PIE.</t>
  </si>
  <si>
    <t>Ingresos obtenidos conforme a la Ley N° 19.464, destinado al aumento de remuneraciones para el personal asistente de la educación de establecimientos educacionales</t>
  </si>
  <si>
    <t>Recursos entregados por el MINEDUC, a través de bonos y/o bonificaciones, que tienen por finalidad el mejoramiento de las remuneraciones de los funcionarios docentes y asistentes de la educación que se desempeñan en los establecimientos educacionales.</t>
  </si>
  <si>
    <t>Es una asignación especial a la que tienen derecho los docentes que trabajan en establecimientos educacionales clasificados como de “desempeño difícil”, por razones de: ubicación geográfica, marginalidad, extrema pobreza u otras características análogas. El beneficio corresponde a un porcentaje de hasta un 30% de la Remuneración Básica Mínima Nacional.</t>
  </si>
  <si>
    <t>Ingresos obtenidos conforme lo establece la Ley N° 19.278, artículo 10° para profesionales de la educación del sector municipal.</t>
  </si>
  <si>
    <t>Es una asignación variable por desempeño individual que tiene por finalidad fortalecer la calidad de la educación y reconocer los méritos en los profesionales de la educación que hayan sido evaluados como destacados y competentes.</t>
  </si>
  <si>
    <t>Asignación de reconocimiento por docencia en establecimientos de alta concentración de alumnos prioritarios, que corresponde a un monto diferenciado, en conformidad a la proporción de alumnos prioritarios atendidos por el establecimiento y el tramo de desarrollo profesional alcanzado por cada docente (artículo 50° del DFL N° 1, de 1996, del Ministerio de Educación, modificado por el artículo 1°, N° 33 de la Ley N° 20.903), así como la asignación de reconocimiento por desempeño en establecimientos de alta concentración de alumnos prioritarios que corresponde a los asistentes de la educación, en los términos dispuestos en el art. 44 de la Ley N°21.109, de 2018, del Ministerio de Educación.</t>
  </si>
  <si>
    <t>Recursos que el Estado transfiere a las entidades sostenedoras de los establecimientos educacionales bajo el régimen de subvenciones, con un propósito especial. Por lo cual, sólo pueden utilizarse en los fines para los cuales fueron transferidos.</t>
  </si>
  <si>
    <t>Aporte destinado a aquellos establecimientos clasificados como emergentes y tiene como finalidad contribuir al financiamiento del diseño y ejecución del Plan de Mejoramiento Educativo.</t>
  </si>
  <si>
    <t>Con cargo a estos recursos las entidades sostenedoras podrán desarrollar actividades destinadas a asegurar la continuidad y trayectoria educativa integral de los estudiantes que tengan un riesgo de abandono educativo, tales como planes y acciones de retención y continuidad educativa, y la mantención de un equipo escolar de acompañamiento para dichos fines, entre otras.</t>
  </si>
  <si>
    <t>Para presta el servicio de internado, para financiar gastos de alojamiento, alimentación de alumnos internos, mantención y operación. Además, permite la atención educacional a estudiantes con problemas de acceso, sea por movilización o distancia territorial.</t>
  </si>
  <si>
    <t>Para efectúar cursos de reforzamiento y apoyo para aquellos alumnos y alumnas que hayan obtenido rendimiento deficiente, considerándose preferentemente aquellos que atienden alumnos de mayor riesgo social. Rige durante el 2do semestre de cada año.</t>
  </si>
  <si>
    <t>Descuentos que no se hayan podido clasificar en las categorías descritas en este grupo.</t>
  </si>
  <si>
    <t>Descuento realizado por el MINEDUC para el pago de la cuota del crédito con Garantía Estatal, respaldada en el Fondo de Garantía de Infraestructura Escolar creado por la Ley 20.845 de Inclusión Escolar, cuya finalidad es respaldar los créditos que las entidades sostenedoras contraten con los bancos para adquirir el inmueble donde funciona el establecimiento educacional.</t>
  </si>
  <si>
    <t>Retenciones efectuadas por MINEDUC sobre el pago de subvenciones, por una orden judicial.</t>
  </si>
  <si>
    <t>Retenciones efectuadas por MINEDUC sobre un porcentaje del pago de subvenciones a la entidad sostenedora debido al incumplimiento de obligaciones previsionales.</t>
  </si>
  <si>
    <t>Retenciones no clasificadas en las categorías anteriores de este grupo.</t>
  </si>
  <si>
    <t>Privaciones de subvención realizadas por MINEDUC, al ejecutar la sanción de privación temporal de la subvención aplicada por la Superintendencia de Educación.</t>
  </si>
  <si>
    <t>Ingresos por concepto de aguinaldo de Navidad financiado con los aportes estatales de acuerdo a las disposiciones legales específicas que la normen.</t>
  </si>
  <si>
    <t>Ingresos por concepto de aguinaldo de Fiestas Patrias financiado con los aportes estatales de acuerdo a las disposiciones legales específicas que la normen.</t>
  </si>
  <si>
    <t>Ingresos por concepto de bonificaciones especiales que se entregan al trabajador, conforme lo establezca la correspondiente ley. Ejemplo: bono especial o de término de conflicto, bonos docentes, etc. Estos montos varían año a año.</t>
  </si>
  <si>
    <t>Ingresos por concepto de bono de vacaciones pagados al personal de los establecimientos. Son aportes estatales de acuerdo a las disposiciones legales específicas que las normen.</t>
  </si>
  <si>
    <t>Ingresos de incentivo al desempeño laboral destinado al personal asistente de la educación que se desempeñaba, al 31 de agosto del año 2018, en los establecimientos educacionales administrados directamente por las municipalidades o por corporaciones privadas sin fines de lucro creadas por éstas para administrar la educación municipal, aun cuando hayan sido traspasados a los Servicios Locales de Educación Pública, o los regidos por el Decreto Ley N° 3.166/1980.</t>
  </si>
  <si>
    <t>Para determinar el valor que percibirán por este beneficio, el MINEDUC establecerá un indicador de carácter general denominado “Indicador General de Evaluación”.</t>
  </si>
  <si>
    <t>Corresponde declarar el Bono de Desempeño Laboral que se establece en el artículo 50 de la Ley N° 21.109, que corresponde a los asistentes de la educación que se desempeñan en establecimientos educacionales dependientes de los Servicios Locales de Educación Pública</t>
  </si>
  <si>
    <t>Ingresos que no pueden clasificarse en las definiciones anteriores.</t>
  </si>
  <si>
    <t>Ingresos de carácter fiscal que pasan a formar parte de los ingresos propios del establecimiento, ejemplo: franquicia DL N° 889 de 1975.</t>
  </si>
  <si>
    <t>Ingresos recibidos por otros conceptos que no fueron detallados en las cuentas anteriores y que formarán parte de los ingresos del establecimiento.</t>
  </si>
  <si>
    <t>Ingresos conforme lo establece la Ley N° 20.652 (Art.6°).</t>
  </si>
  <si>
    <t>Ingresos correspondientes al aporte fiscal extraordinario conforme lo establece la Ley N°.20.822 (artículos 6° y 7°) y la Ley N° 20.976, asociado a la Bonificación por Retiro Voluntario para los profesionales de la educación.</t>
  </si>
  <si>
    <t>Ingresos según la Ley N° 20.822 (Art. 6°) y la Ley N° 20.976, asociado al aporte complementario asociado a la Bonificación por Retiro Voluntario para los profesionales de la educación.</t>
  </si>
  <si>
    <t>Ingresos percibidos por las entidades sostenedoras según la Ley N° 20.964 (Art. 7°).</t>
  </si>
  <si>
    <t>Ingresos percibidos por las entidades sostenedoras por concepto de apoyo al Sistema de Transporte Escolar Rural, establecidos en el Decreto Supremo N°118, del año 2011, del Ministerio de Hacienda, y en la Resolución Exenta que dicte el Ministerio de Educación, para el año 2024, en el marco de la ejecución de la asignación presupuestaria “Transporte Escolar Rural”.</t>
  </si>
  <si>
    <t>CIngresos percibidos por las entidades sostenedoras por concepto de anticipo de subvención, según lo establecido en las Leyes N° 20.159, N° 20.964 y N° 20.976.</t>
  </si>
  <si>
    <t>Ingresos otorgados por el programa de liceos bicentenarios, destinados a establecimientos educacionales que imparten educación media en alguna de las tres formaciones (humanístico- científico, técnico- profesional y artística).</t>
  </si>
  <si>
    <t>Ingresos asociados a fondos informados por el CPEIP que se crearon para efectos de otorgar a profesionales docentes ingresos adicionales, con el fin de proveer capacitaciones que permitan la nivelación profesional de estos docentes.</t>
  </si>
  <si>
    <t>Ingresos que obtienen los establecimientos educacionales, en virtud de la función educacional que imparten y el tipo de educación que desarrollan. Por ejemplo, ingresos por matriculas, derechos de escolaridad, cuando se trate de establecimientos adscritos a FICOM, o la venta de bienes producidos por establecimientos técnico profesionales en el marco de las especialidades que impartan.</t>
  </si>
  <si>
    <t>Monto que se cobra anualmente a cada alumno, conforme lo determina el Ministerio de Educación, a través de Decreto Exento.</t>
  </si>
  <si>
    <t>Ingresos que percibe el establecimiento educacional por el arriendo de espacios y/o instalaciones que se encuentran bajo su propiedad sin formar parte del local escolar.</t>
  </si>
  <si>
    <t>Iingresos obtenidos por otros conceptos que no fueron definidos ni clasificados en las cuentas anteriores, pero que se encuentren en todo momento, afectos a fines educativos, por ejemplo, la venta de bienes producidos por establecimientos técnico-profesionales en el marco de las especialidades que impartan.</t>
  </si>
  <si>
    <t>Cobros que los establecimientos subvencionados municipales o particulares subvencionados, realizan a los padres o apoderados. Al respecto, la Ley N° 20.845, elimina el FICOM de manera progresiva, regulándose en el Párrafo 4 del referido cuerpo normativo, el régimen temporal que aplica a los establecimientos sujetos a dicho financiamiento, para continuar efectuando, según las normas transitorias, cobros mensuales por alumno, en los términos dispuestos en dicho cuerpo legal y en el Decreto N° 478, de 2016, del Ministerio de Educación.</t>
  </si>
  <si>
    <t>Ingresos que recibe el establecimiento por concepto de donaciones y otros aportes de personas o instituciones con un fin determinado o sin él, o bien, cualquier otro aporte de otras entidades. Ejemplo: aportes de los centros de padres y apoderados, aportes de instituciones y empresas, donaciones provenientes de personas naturales, etc.</t>
  </si>
  <si>
    <t>La Ley N° 20.845 sobre Inclusión Escolar, establece que, en ningún caso las donaciones o aportes voluntarios a los establecimientos podrán ser considerados como requisito de ingreso o permanencia de los estudiantes. Asimismo, los bienes o servicios adquiridos en virtud de aquéllas deberán estar a disposición de toda la comunidad educativa.</t>
  </si>
  <si>
    <t>Aportes en dinero o especie que realiza el Centro de Padres y Apoderados al establecimiento. Independiente del tipo de contribución que se entregue al establecimiento, debe existir un documento de respaldo que sustente la entrega del aporte, por ejemplo, comprobante de ingreso, comprobante de transferencia, declaración jurada, acta de recepción, entre otros.</t>
  </si>
  <si>
    <t>Donaciones en dinero o especies que realizan algunas instituciones, empresas o entidades con personalidad jurídica, al establecimiento. Independiente del tipo de aporte que reciba el establecimiento, éste debe respaldarse con documentación sustentable como antecedente, por ejemplo, comprobante de ingreso, comprobante de transferencia, certificado de donación emitido ante el Servicio de Impuestos Internos, declaración jurada, acta de recepción, entre otros.</t>
  </si>
  <si>
    <t>Donaciones en dinero, que realizan algunas personas naturales al establecimiento. Del mismo modo que la cuenta anterior, independiente del tipo de aporte que reciba el establecimiento, éste debe respaldarse con documentación sustentable como antecedente, por ejemplo, comprobante de ingreso, comprobante de transferencia, certificado de donación emitido ante el Servicio de Impuestos Internos, declaración jurada, acta de recepción, entre otros.</t>
  </si>
  <si>
    <t>Donaciones por otros conceptos, no detallados en las cuentas anteriores y que formarán parte de los ingresos del establecimiento. Ejemplo: donaciones del centro de alumnos, etc. Estas donaciones deben respaldarse con documentación sustentable como antecedente, por ejemplo, comprobante de ingreso, comprobante de transferencia, certificado de donación emitido ante el Servicio de Impuestos Internos, declaración jurada, acta de recepción, entre otros.</t>
  </si>
  <si>
    <t>Partidas que no pueden clasificarse en las definiciones anteriores y su naturaleza no corresponde al desarrollo ordinario de las operaciones del establecimiento. Para ello se contemplan las cuentas: Intereses y Reajustes Mercados de Capitales, Otros Ingresos Financieros, y Otros Ingresos.</t>
  </si>
  <si>
    <t>Recursos que se obtienen a través de un crédito bancario. El pago de las cuotas de los respectivos créditos, se deben declarar en el ítem 410912 "Créditos Financieros".</t>
  </si>
  <si>
    <t>Recursos a los que acude la entidad sostenedora por no contar con la subvención general al momento del Reconocimiento Oficial, el cual debe disponer para el inicio de la actividad educacional.</t>
  </si>
  <si>
    <t>Recursos que recuperan las entidades sostenedoras municipales y servicios locales de educación por concepto de pago de licencias médicas de sus funcionarios (rescate de subsidios de licencia médicas), por parte de entidades previsionales de salud o aquellos/as que financian este beneficio.</t>
  </si>
  <si>
    <t>Ingresos que el municipio traspasa a los DAEM o corporaciones municipales, con el fin de apoyar el financiamiento del presupuesto destinado a educación.</t>
  </si>
  <si>
    <t>Traspasos que realiza cada establecimiento a la Administración Central Subvención General y la Administración Central Subvención SEP, para cubrir los gastos asociados a remuneraciones, material de administración, mantenciones, etc.</t>
  </si>
  <si>
    <t>Es pertinente precisar que, antes que esta Superintendencia entrara en funciones, destinar el 10% de los recursos SEP a la Administración Central, fue instruido inicialmente por el MINEDUC, mediante Ord. N° 257/2009; N°479/2010, ambos del Subsecretario de Educación y Ord. N° 352/2011, del Coordinador Nacional de Subvenciones de dicho Ministerio. Luego, esta Superintendencia instruyó sobre la materia a través del ORD N° 324, de 2013, en el cual se establece que el objetivo de esta operación es: "Destinar los recursos al apoyo de la gestión administrativa financiera y/o técnico pedagógica de la Administración Central, siempre que estén directamente relacionados con los objetivos y actividades del Plan de Mejoramiento Educativo (PME) de los establecimientos educacionales que reciben Subvención Escolar Preferencial y que administra la entidad sostenedora. ".</t>
  </si>
  <si>
    <t>Ajustes realizados en el marco del proceso de rectificación, para la acción Agregar gastos no declarados.</t>
  </si>
  <si>
    <t>Ajustes realizados en el marco del proceso de rectificación, para las acciones reimputar gastos no aceptados y reimputar gastos declarados.</t>
  </si>
  <si>
    <t>Ajustes realizados en el marco del proceso de rectificación, específicamente para ingresos.</t>
  </si>
  <si>
    <t>Ajustes realizados en el marco del proceso de rectificación, para la acción Modificar gastos declarados.</t>
  </si>
  <si>
    <t>Ajustes asociados a la acción agregar gastos no declarados provenientes de regularizaciones a la Base de Datos.</t>
  </si>
  <si>
    <t>Ajustes asociados a las acciones reimputar gastos no aceptados y reimputar gastos declarados provenientes de regularizaciones a la Base de Datos.</t>
  </si>
  <si>
    <t>Ajustes asociados a la acción modificar gastos declarados provenientes de regularizaciones a la Base de Datos.</t>
  </si>
  <si>
    <t>Ajustes asociados a ingresos provenientes de regularizaciones a la Base de Datos.</t>
  </si>
  <si>
    <t>Otros tipos de ajustes provenientes de regularizaciones a la Base de Datos.</t>
  </si>
  <si>
    <t>Otros ajustes asociados a la acción agregar gastos no declarados.</t>
  </si>
  <si>
    <t>Otros ajustes asociados a las acciones reimputar gastos no aceptados y reimputar gastos declarados.</t>
  </si>
  <si>
    <t>Otros ajustes asociados a la acción modificar gastos declarados.</t>
  </si>
  <si>
    <t>Otros ajustes asociados a Ingresos.</t>
  </si>
  <si>
    <t>Otros ajustes por rectificación.</t>
  </si>
  <si>
    <t>Ajustes originados producto de la validación de los resultados de la información cargada en rendición de cuentas, así como también de otros procesos de fiscalización. Dicha validación es efectuada al término de cada proceso de rendición, por lo que en la medida que se originen diferencias de información producto de la validación se generará un ajuste, el cual es regularizado en la rendición de cuentas del período siguiente.</t>
  </si>
  <si>
    <t>DESCRIPCIÓN DE CUENTAS DE GASTOS</t>
  </si>
  <si>
    <t>400 000 GASTOS</t>
  </si>
  <si>
    <t>410 100 GASTOS REMUNERACIONALES</t>
  </si>
  <si>
    <t>410 101 SUELDO BASE</t>
  </si>
  <si>
    <t>Subvención Habilitada</t>
  </si>
  <si>
    <t>No aplica.</t>
  </si>
  <si>
    <t>410 102 HORAS EXTRAS</t>
  </si>
  <si>
    <t>410 103 LEY N° 19.933</t>
  </si>
  <si>
    <t>Corresponde al mejoramiento especial a los profesionales de la educación, conforme a lo establecido en la Ley N° 19.933.</t>
  </si>
  <si>
    <t>410 104 INCREMENTO % ZONA</t>
  </si>
  <si>
    <t>Es el pago de una cantidad adicional que complementa la Remuneración Básica Mínima Nacional (RBMN), en aquellas localidades en que la subvención estatal se incremente por concepto de zona, según el artículo 11 de la Ley de Subvenciones, es decir, de acuerdo al porcentaje de asignación de zona establecido para el sector fiscal. Se aplica a los profesionales de la educación del sector municipal, corporaciones municipales, particular subvencionado y Servicio Local de Educación; es imponible y tributable, y no es base de cálculo para otra asignación.</t>
  </si>
  <si>
    <t>410 105 BRP TÍTULO Y MENCIÓN LEY N° 20.158</t>
  </si>
  <si>
    <t>Se descuentan los días de licencia en el sector particular, no así en el sector municipal y servicio local de educación.</t>
  </si>
  <si>
    <t>Esta bonificación se podrá financiar con cargo a la subvención SEP y PIE, tratándose del personal que cumple estas funciones, sólo en la parte de la asignación que es de cargo de la entidad sostenedora, en conformidad a lo señalado en el dictamen N° 41 de 2018, de esta Superintendencia, y en proporción a las horas de contrato por SEP o PIE, según corresponda.</t>
  </si>
  <si>
    <t>410 106 LEY N° 19.464 ASISTENTES (INCLUYE INTERNADOS) (ART.5° TRANS.DFL N° 2/98 ED) Y LEY N° 21.109 Este gasto, conforme lo establece la Ley N°19.464, está relacionado con el aumento de remuneraciones para los asistentes de la educación. Se aplica, asimismo, al personal asistente de la educación que cumpla funciones en internados, y a los señalados en la Ley N° 21.109 que establece el Estatuto de los Asistentes de la Educación Pública. Subvención Habilitada</t>
  </si>
  <si>
    <t>Al respecto, si bien el artículo 1 N° 33 de la Ley N° 20.903, deroga esta asignación, en el artículo séptimo transitorio de dicho cuerpo normativo, se especifica que esta derogación no aplica a los profesionales de la educación que no se rigen por el título III del estatuto docente.</t>
  </si>
  <si>
    <t>De acuerdo a ello, la ley precisa para dichos profesionales, que esta asignación es incompatible con la asignación de reconocimiento por docencia en establecimientos de alta concentración de alumnos prioritarios. De este modo, el profesional de la educación tendrá derecho a la de mayor monto, mientras tenga derecho a percibir ambas, a menos que opte expresamente por lo contrario.</t>
  </si>
  <si>
    <t>General Libro de Rendición</t>
  </si>
  <si>
    <t>410 108 BONIFICACIÓN COMPENSATORIA ART 3°, LEY N° 19.200</t>
  </si>
  <si>
    <t>Es aquella a la que tienen beneficio los profesores traspasados a la Administración Municipal conforme al DFL N° 1-3.063, de 1980, del Ministerio del Interior, sea ésta directa o ejercida por intermedio de una Corporación, que hubiere optado por mantener el régimen previsional de empleado público, y que consiste en una bonificación de cargo del respectivo empleador, destinada a compensar los efectos de éste, correspondiente a un monto tal que no altere el monto líquido de la remuneración a percibir por el funcionario, considerando el concepto de remuneración imponible que resulta de aplicar el artículo 40 del Código del Trabajo.</t>
  </si>
  <si>
    <t>Es imponible para pensiones y salud y se reajusta en la misma oportunidad y porcentaje en que opere un reajuste de las remuneraciones del respectivo personal.</t>
  </si>
  <si>
    <t>General – General AC Libro de Rendición</t>
  </si>
  <si>
    <t>410 109 SNED DOCENTES ART.40 DFL N° 2/98 ED.</t>
  </si>
  <si>
    <t>410 112 BONIFICACIÓN DE PROFESORES ENCARGADOS, LEY N° 19.715, ART. 13</t>
  </si>
  <si>
    <t>Está relacionado con el pago a los profesionales de la educación que cumplan la función de profesor encargado en establecimientos educacionales rurales subvencionados. Será requisito fundamental para la percepción de este beneficio que los establecimientos no tengan director y que estén a cargo de un profesional de la educación que desempeñe funciones docentes.</t>
  </si>
  <si>
    <t>410 113 ASIGNACIÓN DE EXCELENCIA PEDAGÓGICA (AEP) LEY N° 19.715</t>
  </si>
  <si>
    <t>Es aquella asignación que tiene por objeto reconocer y destacar el mérito de los docentes de aula, favorecer su permanencia en el desempeño de estas funciones y facilitar la identificación de aquellos que manifiesten conocimientos, habilidades y competencias de excelencia (artículos 14 y 15 de la Ley N° 19.715 y su reglamento DFL N° 1/2001, de Educación).</t>
  </si>
  <si>
    <t>Su pago es semestral (junio y diciembre), imponible y tributable.</t>
  </si>
  <si>
    <t>410 114 ASIGNACIÓN VARIABLE DE DESEMPEÑO INDIVIDUAL ART.17 LEY N° 19.933</t>
  </si>
  <si>
    <t>Tiene por objeto el reconocimiento de los méritos en los profesionales de la educación que hayan sido evaluados como destacados o competentes y que aprueben una prueba de conocimientos disciplinarios y pedagógicos, que deberá rendirse dentro de los 36 meses siguientes a la publicación de los resultados de la evaluación señalada y obtengan un nivel de logro de destacado, competente o suficiente en esta prueba (artículos 17 y 17 bis de la Ley N° 19.933).</t>
  </si>
  <si>
    <t>410 115 ASIGNACIÓN POR DESEMPEÑO COLECTIVO, ART.18, LEY N° 19.933</t>
  </si>
  <si>
    <t>Corresponde a la asignación de desempeño colectivo para los profesionales de la educación que se encuentren designados o contratados para ejercer funciones docentes-directivas y técnico-pedagógicas en los establecimientos educacionales del sector municipal, administrados ya sea directamente por el municipio o por corporaciones municipales, servicios locales de educación y particulares subvencionados, que tengan más de 250 alumnos matriculados al mes de marzo de cada año y que el convenio contenga a lo menos las metas anuales de cada equipo con sus correspondientes indicadores.</t>
  </si>
  <si>
    <t>410 116 ASIGNACIONES</t>
  </si>
  <si>
    <t>410 117 PAGO OTROS BONOS DOCENTES FISCALES</t>
  </si>
  <si>
    <t>Son bonos imponibles financiados con recursos especiales del Estado, destinados a los docentes que no fueron considerados en las cuentas anteriores.</t>
  </si>
  <si>
    <t>410 118 PAGO OTROS BONOS ASISTENTES DE LA EDUCACIÓN FISCALES</t>
  </si>
  <si>
    <t>En esta subcategoría se debe rendir la bonificación establecida en el artículo 46 de la Ley N°21.109, referida al beneficio del artículo 59 de la Ley N° 20.883, que corresponde a un bono de cargo fiscal, imponible, que aplica en la forma y términos dispuestos en dicho cuerpo normativo para los asistentes de educación que se desempeñen en Municipalidades, Corporaciones Municipales, Servicios Locales de Educación (SLEP) y los regidos por el Decreto Ley N° 3.166, de 1980. Tratándose de los SLEP, cabe precisar que la ley dispone que esta bonificación no aplica para los asistentes de la educación que se encuentran en las categorías 7, 8 y 9 (Técnicos, auxiliares y administrativos).</t>
  </si>
  <si>
    <t>410 119 COLACIÓN Y MOVILIZACIÓN</t>
  </si>
  <si>
    <t>Son aquellos desembolsos que se pagan a los trabajadores en virtud del contrato de trabajo celebrado y que no constituyen remuneración, por ende, no es imponible.</t>
  </si>
  <si>
    <t>410 120 DEVOLUCIÓN BONOS REMUNERACIONALES FISCALES</t>
  </si>
  <si>
    <t>En esta subcategoría se contemplan todos aquellos desembolsos que la entidad sostenedora realice al Ministerio de Educación y/o institución pertinente por concepto de devolución de bonos remuneracionales, por ejemplo: Bonificación de Reconocimiento Profesional (BRP), Subvención Desempeño de Excelencia (SNED), etc.</t>
  </si>
  <si>
    <t>Compras y Otros Gastos Documentos Habilitados</t>
  </si>
  <si>
    <t>ODE</t>
  </si>
  <si>
    <t>410 121 BONOS ACORDADOS CON LA ENTIDAD SOSTENEDORA</t>
  </si>
  <si>
    <t>Corresponde a aquellos montos que la entidad sostenedora acuerda con sus trabajadores en el marco de la relación contractual. Se incluye cualquier bono o asignación que no tenga financiamiento especial estatal.</t>
  </si>
  <si>
    <t>El pago de estos bonos con las subvenciones PIE, Pro-retención, Refuerzo Educativo e Internado estará sujeto a revisión especial, ya que se debe considerar el contexto, legalidad y naturaleza del gasto en atención al objeto de cada subvención. Asimismo, el pago de estos bonos debe ser de acuerdo a las horas de contrato que el funcionario tenga con estas subvenciones. Por último, conforme al dictamen N° 41, del 19 de enero del 2018, se permite el pago de bonos con cargo a la Subvención Escolar Preferencial (SEP), bajo los requisitos y supuestos allí indicados.</t>
  </si>
  <si>
    <t>410 123 ASIGNACIÓN DESEMPEÑO CONDICIONES DIFÍCILES ASISTENTES DE LA EDUCACIÓN</t>
  </si>
  <si>
    <t>De acuerdo a lo establecido en la ley de reajuste del sector público, se otorga una asignación por desempeño en condiciones difíciles al personal asistente de la educación que ejerza sus funciones en establecimientos educacionales que se encuentren calificados como de desempeño difícil. La referida asignación se pagará mensualmente, tendrá el carácter de imponible y tributable, y no servirá de base de cálculo de ninguna otra remuneración.</t>
  </si>
  <si>
    <t>410 124 BONO INCENTIVO AL DESEMPEÑO LEY N° 20.248 ART. 8° N° 4 De acuerdo a lo señalado en la Ley N° 20.248, artículo 8°, N° 4, este bono corresponde al “incentivo al desempeño de los equipos directivos, docentes y otros funcionarios del establecimiento, los que deberán estar referidos a las metas y resultados estipulados en el Plan de Mejoramiento Educativo, de acuerdo a lo establecido en el artículo 47 del DFL N° 1, de 1996, del Ministerio de Educación, o en base a los mecanismos propios que establezcan los establecimientos particulares subvencionados, los que deberán estar basados en instrumentos transparentes y objetivos”. A su vez, esta bonificación se encuentra regulada en el dictamen N° 41 de 2018, de esta Superintendencia.</t>
  </si>
  <si>
    <t>410 125 LEY N° 19.410 (PLANILLA COMPLEMENTARIA) Otorga un mejoramiento especial a los profesionales de la educación, conforme a lo establecido en la Ley N° 19.410.</t>
  </si>
  <si>
    <t>410 126 BONO EXTRAORDINARIO SUBVENCIÓN ADICIONAL ESPECIAL (BONO SAE) En diciembre de cada año, se reparte el excedente de la Ley N° 19.410 (en los establecimientos particulares subvencionados también se considera la Ley N° 19.933), entre los profesores que mantienen contrato vigente al mes de diciembre. Este es el Bono Extraordinario Anual con cargo a la Subvención Adicional Especial (SAE).</t>
  </si>
  <si>
    <t>410 127 ASIGNACIÓN DE RECONOCIMIENTO EN ESTABLECIMIENTOS DE ALTA CONCENTRACIÓN DE ALUMNOS PRIORITARIOS</t>
  </si>
  <si>
    <t>Corresponde declarar en esta subcategoría la asignación de reconocimiento por docencia en establecimientos de alta concentración de alumnos prioritarios, que es un monto diferenciado en conformidad a la proporción de alumnos prioritarios atendidos por el establecimiento y el tramo de desarrollo profesional alcanzado por cada docente, que tiene por propósito reconocer el ejercicio de la docencia en establecimientos que cuentan con una alta concentración de alumnos prioritarios, poniendo un mayor incentivo en quienes se encuentran en los tramos superiores de la carrera. Los beneficiarios de esta asignación serán aquellos profesionales de la educación que ejercen en establecimientos adscritos al Sistema de Desarrollo Profesional Docente y que cuentan a lo menos con un 60% de alumnos prioritarios o un 45%, en el caso de establecimientos que se encuentran ubicados en zonas rurales.</t>
  </si>
  <si>
    <t>Asimismo, se debe rendir la asignación de reconocimiento por desempeño en establecimientos de alta concentración de alumnos prioritarios que corresponde a los asistentes de la educación en conformidad y en los términos dispuestos en el art. 44 de la Ley N°21.109, de 2018, del Ministerio de Educación.</t>
  </si>
  <si>
    <t>410 128 ASIGNACIÓN POR TRAMO DE DESARROLLO PROFESIONAL</t>
  </si>
  <si>
    <t>Es un monto diferenciado en conformidad al tramo de desarrollo profesional alcanzado por cada docente y que tiene por propósito promover el desarrollo profesional docente y reconocer los avances logrados en la carrera docente. Los beneficiarios de esta asignación serán aquellos profesionales de la educación que ejerzan en establecimientos adscritos al Sistema de Desarrollo Profesional Docente.</t>
  </si>
  <si>
    <t>Se hace presente que esta asignación se podrá financiar con cargo a la subvención SEP y PIE, tratándose del personal que cumple estas funciones, sólo en la parte de la asignación que es de cargo de la entidad sostenedora, en conformidad a lo señalado en el dictamen N° 41 de 2018, de esta Superintendencia, y en proporción a las horas de contrato por SEP o PIE, según corresponda.</t>
  </si>
  <si>
    <t>410 129 PLANILLA SUPLEMENTARIA ART. DECIMONOVENO TRANSITORIO LEY N° 20.903</t>
  </si>
  <si>
    <t>Se aplica a los profesionales de la educación que, al ingreso al Sistema de Desarrollo Profesional Docente, tuvieran una remuneración inferior a la remuneración promedio de los seis meses inmediatamente anteriores, quienes tienen derecho a percibir la diferencia como planilla suplementaria para alcanzar la cantidad indicada, de manera de asegurar que la entrada en vigencia al Sistema de Desarrollo Profesional Docente no implique la disminución de las remuneraciones para ningún docente.</t>
  </si>
  <si>
    <t>Se hace presente que para poder financiar esta diferencia como planilla suplementaria con cargo a las subvenciones SEP y PIE, debe tratarse de personal que cumple estas funciones, en proporción a las horas de contrato por SEP o PIE, según corresponda.</t>
  </si>
  <si>
    <t>410 200 GASTOS BONOS Y AGUINALDOS LEY DE REAJUSTE SECTOR PÚBLICO</t>
  </si>
  <si>
    <t>410 201 PAGO POR BONO ESCOLAR Y ADICIONAL</t>
  </si>
  <si>
    <t>En cuanto al bono adicional, corresponde a una bonificación que se paga junto a la primera cuota del bono de escolaridad, que al igual que el beneficio anterior, es pagado conforme a lo establecido en la correspondiente ley del Ministerio de Hacienda.</t>
  </si>
  <si>
    <t>410 202 PAGO AGUINALDO NAVIDAD</t>
  </si>
  <si>
    <t>Representan aquellos gastos por concepto de Aguinaldo de Navidad, financiado con los aportes estatales, de acuerdo a la Ley de Reajuste del Sector Público.</t>
  </si>
  <si>
    <t>410 203 PAGO AGUINALDO DE FIESTAS PATRIAS</t>
  </si>
  <si>
    <t>Representan aquellos gastos por concepto de aguinaldo de Fiestas Patrias, financiado con los aportes estatales, de acuerdo a la Ley de Reajuste del Sector Público.</t>
  </si>
  <si>
    <t>410 204 PAGO BONO ESPECIAL</t>
  </si>
  <si>
    <t>Corresponde a aquellos gastos por concepto de bonificaciones especiales que se entregan al trabajador, conforme lo establezca la correspondiente ley. Ejemplo: Bono especial o de término de conflicto. Estos montos, año a año, pueden variar.</t>
  </si>
  <si>
    <t>410 205 PAGO BONO VACACIONES</t>
  </si>
  <si>
    <t>Representan aquellos gastos por concepto de bono de vacaciones pagados al personal de los establecimientos, financiados con los aportes estatales, de acuerdo a la Ley de Reajuste del Sector Público.</t>
  </si>
  <si>
    <t>410 206 PAGO BONO DESEMPEÑO LABORAL</t>
  </si>
  <si>
    <t>Gasto que corresponde al Bono de Desempeño Laboral, destinado al personal asistente de la educación que se desempeñaba, al 31 de agosto del año 2018, en los establecimientos educacionales administrados directamente por las municipalidades o por corporaciones privadas sin fines de lucro creadas por éstas para administrar la educación municipal, aun cuando hayan sido traspasados a los Servicios Locales de Educación Pública, o los regidos por el Decreto Ley N° 3.166, de 1980.</t>
  </si>
  <si>
    <t>Para efectos de determinar el valor, el Ministerio de Educación establecerá un indicador de carácter general denominado “Indicador General de Evaluación”.</t>
  </si>
  <si>
    <t>En esta subcategoría corresponde declarar el Bono de Desempeño Laboral que se establece en el artículo 50 de la Ley N° 21.109, que corresponde a los asistentes de la educación que se desempeñan en establecimientos educacionales dependientes de los Servicios Locales de Educación Pública (SLEP), y los regidos por el Decreto Ley N° 3.166, de 1980, en la forma y términos establecidos en dicho cuerpo normativo.</t>
  </si>
  <si>
    <t>410 207 OTROS BONOS NO IMPONIBLES LEY DE REAJUSTE</t>
  </si>
  <si>
    <t>Incluye aquellos gastos por pago de bonificaciones que no fueron clasificados en las cuentas detalladas anteriormente y que conforme lo señala la Ley de Reajuste deben pagarse a los funcionarios que se desempeñan en establecimientos educacionales.</t>
  </si>
  <si>
    <t>410 208 DEVOLUCIÓN BONOS LEY DE REAJUSTE</t>
  </si>
  <si>
    <t>En esta subcategoría, se contemplan todos aquellos desembolsos que la entidad sostenedora realice al Ministerio de Educación, por concepto de saldos no utilizados de los bonos de la Ley de Reajuste, por ejemplo: aguinaldos, bonos escolaridad y bono vacaciones.</t>
  </si>
  <si>
    <t>410 300 OTROS GASTOS EN PERSONAL</t>
  </si>
  <si>
    <t>Este rubro está conformado por aquellos gastos relacionados con indemnizaciones y/o feriado proporcional y otros. Estos gastos no son parte de la remuneración del funcionario, por ende, no deben incluirse en una liquidación de sueldo.</t>
  </si>
  <si>
    <t>En este sentido, deben ingresarse los documentos detallados en la plataforma de rendición de ingresos y gastos.</t>
  </si>
  <si>
    <t>410 301 INDEMNIZACIONES Y/O FERIADO PROPORCIONAL</t>
  </si>
  <si>
    <t>Corresponde a los gastos originados por el pago de indemnizaciones y/o feriado proporcional y son una compensación económica que recibe una persona como consecuencia de haber sido despedida. Si existe una renuncia y/o término de contrato, corresponde pagar las vacaciones proporcionales según sea el caso.</t>
  </si>
  <si>
    <t>Al momento de financiar indemnizaciones con cargo a la Subvención Escolar Preferencial o a la Subvención Especial que perciben los establecimientos con proyectos de integración escolar, dirigirse a lo señalado en el Dictamen N° 53, del año 2014, emitido por la Superintendencia de Educación.</t>
  </si>
  <si>
    <t>En caso de tratarse del pago de indemnizaciones voluntarias deben constar expresamente en el contrato de trabajo.</t>
  </si>
  <si>
    <t>3 Ver Anexo con el detalle de los dictámenes emitidos por la Superintendencia de Educación.</t>
  </si>
  <si>
    <t>410 303 BONO RETIRO ASISTENTES EDUCACIÓN</t>
  </si>
  <si>
    <t>410 304 OTROS GASTOS EN PERSONAL</t>
  </si>
  <si>
    <t>Compras y Otros Gastos – Honorarios Documentos Habilitados</t>
  </si>
  <si>
    <t>410 306 BONIFICACIÓN ADICIONAL POR ANTIGÜEDAD</t>
  </si>
  <si>
    <t>410 307 APORTE FISCAL EXTRAORDINARIO POR RETIRO VOLUNTARIO PROFESIONALES DE LA EDUCACIÓN</t>
  </si>
  <si>
    <t>410 308 APORTE COMPLEMENTARIO POR RETIRO VOLUNTARIO PROFESIONALES DE LA EDUCACIÓN</t>
  </si>
  <si>
    <t>Este aporte se otorgará con el objeto de contribuir al financiamiento del beneficio regulado por las leyes N° 20.822 y N° 20.976, asociado al aporte complementario de la bonificación por retiro voluntario. Para este pago, las municipalidades, corporaciones municipales o servicios locales de educación podrán solicitar anticipos de la Subvención de Escolaridad a que se refiere el artículo 9° del DFL N° 2, de 1998, del Ministerio de Educación.</t>
  </si>
  <si>
    <t>410 309 SALA CUNA</t>
  </si>
  <si>
    <t>410 312 BONIFICACIÓN POR RETIRO VOLUNTARIO AL PERSONAL ASISTENTE DE LA EDUCACION (LEY N° 20.964)</t>
  </si>
  <si>
    <t>Corresponde al gasto que genera el pago conforme a lo establecido en los artículos 1° y 2° de la citada normativa, la que establece una bonificación por retiro voluntario para el personal asistente de la educación que tenga 60 o más años de edad, si son mujeres, o 65 o más años de edad, si son hombres, siempre que comuniquen su decisión de renunciar voluntariamente al total de horas que sirven en los organismos señalados en la ley, en los plazos y según las normas contenidas en esta ley y en el reglamento.</t>
  </si>
  <si>
    <t>410 400 APORTES PREVISIONALES</t>
  </si>
  <si>
    <t>Esta categoría contempla aquellos desembolsos relacionados con los aportes previsionales que realiza la entidad sostenedora o empleador cuyo propósito es resguardar la situación laboral futura del trabajador, ya sea por un eventual despido o accidente fortuito.</t>
  </si>
  <si>
    <t>410 401 SEGURO DE ACCIDENTE DEL TRABAJO</t>
  </si>
  <si>
    <t>Esta subcategoría de gasto contempla el pago del seguro de accidentes laborales, cuyo objetivo es proporcionar al trabajador cobertura para las necesidades financieras originadas por la contingencia de un accidente laboral y la incapacidad para trabajar derivada del mismo.</t>
  </si>
  <si>
    <t>410 402 SEGURO DE CESANTÍA</t>
  </si>
  <si>
    <t>410 403 SEGURO DE INVALIDEZ Y SOBREVIVENCIA (SIS)</t>
  </si>
  <si>
    <t>Esta subcategoría contempla el pago del seguro contratado para proteger al funcionario, en caso de pérdida de la capacidad de trabajar o muerte de un afiliado. El objetivo es salvaguardar al sistema de pensiones.</t>
  </si>
  <si>
    <t>410 404 OTROS APORTES PREVISIONALES DE LA ENTIDAD SOSTENEDORA</t>
  </si>
  <si>
    <t>Contempla aquellas subcategorías de gastos que no fueron consideradas anteriormente.</t>
  </si>
  <si>
    <t>410 500 ASESORIA TÉCNICA Y ACTIVIDADES DE INFORMACIÓN, Y ORIENTACIÓN</t>
  </si>
  <si>
    <t>Esta categoría considera aquellos gastos originados por acciones formativas y asesorías para los establecimientos educacionales, que están orientadas a los equipos directivos, docentes y asistentes de la educación, pudiendo comprender, además, actividades de información u orientación a los diferentes integrantes de las comunidades educativas.</t>
  </si>
  <si>
    <t>410 501 ASISTENCIA TÉCNICO PEDAGÓGICA EDUCATIVA (REGISTRO ATE)</t>
  </si>
  <si>
    <t>410 502 ACCIONES FORMATIVAS Y PERFECCIONAMIENTO DE RR.HH.</t>
  </si>
  <si>
    <t>Las acciones formativas que se deben consignar en esta cuenta son aquellas que dadas sus características no corresponden a servicios ATE, es decir, que no estén o deban estar inscritas en el Registro ATE. Entre ellas se encuentran, por ejemplo, cursos abiertos para aprender idiomas, cursos de computación sin focalización educativa, capacitaciones asociadas al uso de softwares, o actividades vinculadas al uso de materiales o servicios adquiridos por los establecimientos educacionales. Se debe tener presente que el Ministerio de Educación y la Superintendencia velarán porque los servicios declarados en esta cuenta no correspondan a servicios ATE, para evitar que se utilice este procedimiento para fragmentar la contratación y/o eludir la normativa vigente respecto de licitaciones o concursos públicos.</t>
  </si>
  <si>
    <t>410 503 ACTIVIDADES PARA EL FORTALECIMIENTO DE LOS OBJETIVOS DE MEJORAMIENTO DE LA CALIDAD EDUCATIVA</t>
  </si>
  <si>
    <t>Éstas son actividades específicas, acotadas y no habituales, como, por ejemplo, charlas de orientación vocacional para los alumnos que rendirán la PSU, charlas para estudiantes y apoderados sobre los procesos de postulación a las universidades, o talleres sobre indagación científica o vida saludable, entre otras.</t>
  </si>
  <si>
    <t>410 600 GASTOS EN RECURSOS DE APRENDIZAJE</t>
  </si>
  <si>
    <t>BOL – BOLE – FAC – FACE – BOLEC – BOLEX – FACEL – FACEX – DOCEX – NOTACRE – NOTADEB</t>
  </si>
  <si>
    <t>410 602 IMPLEMENTOS DEPORTIVOS</t>
  </si>
  <si>
    <t>Corresponden a los desembolsos efectuados por la adquisición de implementos deportivos tales como colchonetas, caballetes, balones u otros necesarios para el aprendizaje de los alumnos.</t>
  </si>
  <si>
    <t>410 603 INSTRUMENTOS MUSICALES Y ARTÍSTICOS</t>
  </si>
  <si>
    <t>410 604 RECURSOS AUDIOVISUALES Y SOFTWARE EDUCATIVO</t>
  </si>
  <si>
    <t>Gastos efectuados en la adquisición de software educativo y CD audiovisuales u otros necesarios para el aprendizaje de los alumnos.</t>
  </si>
  <si>
    <t>410 605 MATERIAL Y RECURSOS DIDÁCTICOS</t>
  </si>
  <si>
    <t>Los recursos didácticos son elementos físicos, que sirven de mecanismos auxiliares para facilitar el proceso de aprendizaje, como lápices, marcadores, papel, pizarra, plasticina, hilo, cartulina, pinceles, reglas y otros. En cambio, los materiales didácticos son aquellos recursos diseñados, producidos o mediados para hacer más efectivo el proceso de enseñanza del docente y aprendizaje de los estudiantes. Por ejemplo, rompecabezas, bloques lógicos, audio libros con cuentos, mapas, fotos, láminas, videos, entre otros.</t>
  </si>
  <si>
    <t>410 606 BIBLIOTECAS, LIBROS Y REVISTAS</t>
  </si>
  <si>
    <t>410 607 EVENTOS EDUCATIVOS Y CULTURALES</t>
  </si>
  <si>
    <t>410 608 EVALUACIÓN DIAGNÓSTICA</t>
  </si>
  <si>
    <t>BOL – BOLE – BOLH – FAC – FACE – BOLEC – BOLEX – BOLHE – FACEL – FACEX – BPST – BPSTE – NOTACRE – NOTADEB</t>
  </si>
  <si>
    <t>410 609 OTROS GASTOS EN RECURSOS DE APRENDIZAJE</t>
  </si>
  <si>
    <t>410 700 GASTOS EN EQUIPAMIENTO DE APOYO PEDAGÓGICO</t>
  </si>
  <si>
    <t>Para el caso de la subvención SEP, los gastos asociados a su uso deben vincularse a actividades propias de las áreas o dimensiones que todo PME debe contener, a acciones que se encuentren explicitadas en el PME y que se ajusten al objeto de la ley SEP, esto es, el mejoramiento de la calidad de la educación, con especial énfasis en alumnos prioritarios y preferentes, en conformidad a lo ya indicado en el párrafo séptimo del Título 5, Gastos, sección 5.1 “Información General”, del presente Manual.</t>
  </si>
  <si>
    <t>410 701 EQUIPOS DE FOTOGRAFÍA Y FILMACIÓN</t>
  </si>
  <si>
    <t>410 702 PIZARRAS INTERACTIVAS</t>
  </si>
  <si>
    <t>410 703 EQUIPOS INFORMÁTICOS Y LICENCIAS</t>
  </si>
  <si>
    <t>410 704 EQUIPOS REPRODUCTORES DE IMAGEN</t>
  </si>
  <si>
    <t>410 705 EQUIPOS MULTICOPIADORES</t>
  </si>
  <si>
    <t>410 706 EQUIPOS DE AMPLIFICACIÓN Y SONIDO</t>
  </si>
  <si>
    <t>410 707 OTROS GASTOS EN EQUIPAMIENTO DE APOYO PEDAGÓGICO</t>
  </si>
  <si>
    <t>•</t>
  </si>
  <si>
    <t>BOL – FAC – FACE – BOLEC – FACEL – FACEX – DOCEX – NOTACRE – NOTADEB</t>
  </si>
  <si>
    <t>410 800 GASTOS EN ALUMNOS</t>
  </si>
  <si>
    <t>410 801 UNIFORMES Y VESTUARIO</t>
  </si>
  <si>
    <t>General – SEP – Pro Retención – Internado Libro de Rendición</t>
  </si>
  <si>
    <t>410 802 OTROS GASTOS ALUMNOS</t>
  </si>
  <si>
    <t>Compras y Otros Gastos - Honorarios Documentos Habilitados</t>
  </si>
  <si>
    <t>BOL – BOLE – BOLH – BHE – FAC – FACE – ODE – BOLEC – BOLEX – BOLHE – FACEL – FACEX – BPST – BPSTE – NOTACRE – NOTADEB</t>
  </si>
  <si>
    <t>410 803 TALLERES EXTRAPROGRAMÁTICOS</t>
  </si>
  <si>
    <t>410 804 CONTRATACIÓN DE APOYO DE ESPECIALISTAS</t>
  </si>
  <si>
    <t>410 805 APOYO AL ESTUDIANTE</t>
  </si>
  <si>
    <t>410 806 ÚTILES ESCOLARES</t>
  </si>
  <si>
    <t>En esta subcategoría de gastos se deben incluir los desembolsos relacionados con la adquisición de útiles escolares que vayan en directo beneficio de los alumnos, tales como, cuadernos, lápices, témperas, gomas, reglas, etc.</t>
  </si>
  <si>
    <t>En el caso de la SEP la adquisición de útiles escolares deberá estar vinculada directamente a la implementación de medidas comprendidas en el PME con especial énfasis en alumnos prioritarios y/o preferentes.</t>
  </si>
  <si>
    <t>General – SEP – Pro Retención Libro de Rendición</t>
  </si>
  <si>
    <t>BOL – FAC – BOLEC – FACEL– DOCEX – NOTACRE – NOTADEB</t>
  </si>
  <si>
    <t>410 900 GASTOS DE OPERACIÓN</t>
  </si>
  <si>
    <t>Los Gastos de Operación, son aquellos gastos destinados a cerciorar el adecuado funcionamiento de los establecimientos educacionales.</t>
  </si>
  <si>
    <t>410 901 TRANSPORTE ESCOLAR</t>
  </si>
  <si>
    <t>Corresponde a los gastos realizados para el traslado de alumnos en forma permanente o por alguna actividad específica.</t>
  </si>
  <si>
    <t>Estas contrataciones (por traslado de alumnos), deben justificarse con nóminas de alumnos y los respectivos programas de actividades y/o términos de referencia, además de las facturas o boletas según corresponda, de tal forma que permita verificar que corresponde a acciones de representación institucional debidamente respaldadas.</t>
  </si>
  <si>
    <t>Además, la Ley N° 19.831, del Ministerio de Transporte, que crea el Registro Nacional de Servicios de Transporte Remunerado de Escolares, indica su artículo 1°, que la inscripción en este registro será habilitante para la prestación de dicho servicio y de los vehículos con que se presta. Por su parte, el inciso segundo del artículo 2°, indica que se incluirá el transporte de escolares que los propios establecimientos educacionales proporcionen a sus alumnos.</t>
  </si>
  <si>
    <t>En el caso que el transporte escolar se financie con la SEP, el gasto se debe sujetar a lo dispuesto en los Dictámenes N° 22 y N° 42, es decir, sólo podrá hacerse con ocasión de una actividad puntual o específica, sea mediante contrato de arrendamiento de vehículo, o del servicio de transporte, debidamente enmarcada en el PME y cuya finalidad cumpla con el objeto de la SEP.</t>
  </si>
  <si>
    <t>Excepcionalmente, se podrá imputar el gasto permanente en transporte escolar, en los siguientes casos:</t>
  </si>
  <si>
    <t>(i) Confianza legítima (periodo entre el 21 de mayo de 2011 y 31 de diciembre de 2013), sea establecimiento emplazado en zona rural o urbana:</t>
  </si>
  <si>
    <t>Adquisición (compra) de vehículo para transporte escolar, en el período de confianza legítima y los gastos asociados a dicha operación.</t>
  </si>
  <si>
    <t>Contrato de arriendo de vehículo para transporte escolar, de carácter indefinido, celebrado en el período de confianza legítima.</t>
  </si>
  <si>
    <t>Contrato del servicio de transporte escolar, de carácter indefinido, celebrado en el periodo de confianza legítima.</t>
  </si>
  <si>
    <t>Para el caso de los establecimientos del sector municipal o los servicios locales cuyas municipalidades traspasaron el servicio educacional y, ante la prohibición legal de celebrar contratos con carácter de indefinidos, podrán continuar financiando con recursos provenientes de esta subvención específica, el pago de todos los gastos que involucre la adquisición de vehículos, el cumplimiento de los contratos de prestación de servicios de transporte o el arrendamiento de vehículos destinados al mismo objeto, pero sólo hasta el monto máximo que hayan destinado a dicho propósito dentro de un año en el periodo de confianza legítima la municipalidad correspondiente, e independiente que se trate de la misma contraparte o proveedor.</t>
  </si>
  <si>
    <t>(ii) Proyecto TER, sólo para el caso de establecimientos emplazados en zonas rurales o en situación de aislamiento geográfico crítico:</t>
  </si>
  <si>
    <t>Cuando la entidad sostenedora acredite que, habiendo cumplido con los requisitos de bases del concurso TER y postulado, no resultare adjudicado.</t>
  </si>
  <si>
    <t>Cuando la entidad sostenedora acredite que, cumpliendo con los requisitos de bases del concurso TER, postuló, y se lo adjudicó. En este caso, sólo podrá imputar a la SEP la diferencia no cubierta por el TER.</t>
  </si>
  <si>
    <t>(iii) Ley de Presupuesto, sólo cuando la ley de presupuesto del año correspondiente así lo establezca, hayan o no postulado al Transporte Escolar Rural (TER), podrán destinar la SEP para la contratación del servicio de transporte, pero sólo en relación a recursos proporcionados y utilizados en el referido año.</t>
  </si>
  <si>
    <t>La ley de presupuestos para el año 2024 (Ley N° 21.640) en la partida 09, capitulo 01, programa 20, subtitulo 24, ítem 01, asignación 266, glosa 06, establece respecto de los recursos SEP que “Con cargo a esta asignación se podrán destinar recursos para la contratación del servicio para el transporte de estudiantes, profesores y asistentes de la educación en establecimientos en condición de ruralidad.”</t>
  </si>
  <si>
    <t>Respecto a recursos de Pro Retención, los gastos a rendir en esta cuenta deben corresponder a desembolsos que se estimen necesarios para cumplir el objetivo de esta subvención que es la retención de los alumnos en el sistema educacional.</t>
  </si>
  <si>
    <t>General – General AC – SEP – Pro Retención – Internado Libro de Rendición</t>
  </si>
  <si>
    <t>410 902 MATERIALES DE OFICINA</t>
  </si>
  <si>
    <t>Representan los gastos por adquisiciones de materiales de uso normal en oficinas, por ejemplo, papel para impresora, carpetas de archivo, corcheteras, perforadoras, suministros de escritorios en general.</t>
  </si>
  <si>
    <t>General – General AC – SEP AC – Internado Libro de Rendición</t>
  </si>
  <si>
    <t>410 903 REPRODUCCIÓN DE DOCUMENTOS</t>
  </si>
  <si>
    <t>Corresponden a los gastos realizados por fotocopias o reproducción en formatos digitales (CD) u otro tipo de reproducción de documentos necesarios para la administración del establecimiento.</t>
  </si>
  <si>
    <t>En el caso que un gasto de esta naturaleza sea imputado a la subvención SEP, dicho desembolso debe estar vinculado a una actividad establecida en el PME del establecimiento educacional y que se ajuste al objeto de la ley SEP, esto es, el mejoramiento de la calidad de la educación, con especial énfasis en alumnos prioritarios y preferentes, en conformidad a lo ya indicado en el párrafo séptimo del Título 5, Gastos, sección 5.1 “Información General”, del presente Manual.</t>
  </si>
  <si>
    <t>Tratándose del uso de recursos PIE, para imputar gastos con cargo a esta cuenta, debe tratarse de la reproducción de material adaptado específico, que facilite la participación, la autonomía y progreso en los aprendizajes de los y las estudiantes que presentan Necesidades Educativas Especiales (NEE), en conformidad a lo dispuesto en el artículo 86 letra d) del Decreto N° 170, de 2009, del MINEDUC.</t>
  </si>
  <si>
    <t>General – General AC – SEP – SEP AC – PIE – Internado Libro de Rendición</t>
  </si>
  <si>
    <t>410 904 ALIMENTACIÓN</t>
  </si>
  <si>
    <t>Corresponden a los gastos realizados por concepto de colaciones y comidas entregadas a la comunidad escolar en alguna actividad realizada en el establecimiento.</t>
  </si>
  <si>
    <t>En caso de la SEP, se podrán solventar gastos en alimentación derivados de actividades, capacitaciones y salidas educativas que se enmarquen en alguna de las áreas y acciones del PME, y siempre que se ajusten al objeto de la ley SEP, en conformidad a lo ya señalado en el párrafo séptimo del Título 5, sobre Gastos, sección 5.1 “Información General”, del presente Manual.</t>
  </si>
  <si>
    <t>Tratándose de la subvención Pro retención, corresponderá financiar con cargo a esta cuenta aquellos gastos en alimentación que realice la entidad sostenedora como apoyo adicional a los alumnos y alumnas beneficiarios en conformidad a lo dispuesto en el párrafo 8, del Título III de la Ley de Subvenciones así como en el Decreto N°216, de 2003, del Ministerio de Educación, con el objeto de retenerlos en el sistema educativo.</t>
  </si>
  <si>
    <t>BOL – BOLH – FAC – BOLEC – BOLHE – FACEL – BPST – BPSTE – NOTACRE – NOTADEB</t>
  </si>
  <si>
    <t>410 905 INSUMOS COMPUTACIONALES</t>
  </si>
  <si>
    <t>Corresponde a esta cuenta los gastos relacionados con insumos informáticos necesarios para la operación administrativa y educacional del establecimiento. Ejemplo adquisición de mouse, teclado, pendrive, tóner de impresión, u otro artículo computacional.</t>
  </si>
  <si>
    <t>Tratándose del uso de recursos PIE, para imputar gastos con cargo a esta cuenta, debe tratarse de la adquisición de equipos y aparatos computacionales como mouse, teclado, pendrive, solo si ellos son adaptados y/o especializados, para asegurar la accesibilidad y uso de los y las estudiantes que presentan Necesidades Educativas Especiales (NEE), favoreciendo con ello la participación, la autonomía y progreso en los aprendizajes, en conformidad a lo dispuesto en el artículo 86 letra d) del Decreto N° 170, de 2009, del MINEDUC.</t>
  </si>
  <si>
    <t>410 906 COMBUSTIBLE Y PEAJES</t>
  </si>
  <si>
    <t>Corresponde a los desembolsos realizados por combustible y peajes originados por el traslado de alumnos y en general de la comunidad escolar, con motivo de alguna actividad específica. Para poder aceptar este gasto se debe contar con toda la documentación que permita asegurar que dichas actividades fueron realizadas. También se debe tener claridad de la cantidad de combustible que fue pagada con las distintas subvenciones de manera diferenciada.</t>
  </si>
  <si>
    <t>Tratándose de recursos de la SEP, se podrán solventar con cargo a esta cuenta los gastos asociados a transporte escolar en los términos establecidos en los Dictámenes N° 22 y N° 42, de esta Superintendencia de Educación.</t>
  </si>
  <si>
    <t>Tratándose de recursos PIE, este gasto debe originarse de actividades orientadas a la capacitación o perfeccionamiento de materias específicas de PIE que contribuyan a mejorar la calidad de las respuestas educativas a la diversidad del estudiantado y a las necesidades educativas especiales en conformidad a lo dispuesto en el artículo 86 letra c) del Decreto N° 170, de 2009, del MINEDUC.</t>
  </si>
  <si>
    <t>Respecto de la subvención Pro retención, los gastos que realice la entidad sostenedora bajo este concepto deben ser aquellos que estime necesarios para cumplir con el objetivo específico de esta subvención especial, esto es, la retención en el sistema educacional de los alumnos y alumnas beneficiarios en conformidad a lo dispuesto en el párrafo 8, del Título III de la Ley de Subvenciones así como en el Decreto N°216, de 2003, del Ministerio de Educación.</t>
  </si>
  <si>
    <t>General – General AC – SEP – SEP AC – PIE – Pro Retención – Internado Libro de Rendición</t>
  </si>
  <si>
    <t>BOL – FAC – FACE – ODE – BOLEC – FACEL – FACEX – NOTACRE – NOTADEB</t>
  </si>
  <si>
    <t>410 907 MATERIALES Y ÚTILES DE ASEO</t>
  </si>
  <si>
    <t>Corresponde a los gastos realizados por los siguientes conceptos: bolsas de basura, desinfectantes, cloro, materiales y útiles de aseo u otros suministros e insumos de limpieza necesarios para el buen funcionamiento del establecimiento.</t>
  </si>
  <si>
    <t>La compra de materiales de aseo, con recursos de la Subvención SEP, no está permitida, toda vez que se aleja del espíritu de la ley. Éstos deben ser financiados con recursos de la Subvención General.</t>
  </si>
  <si>
    <t>General – General AC – Internado Libro de Rendición</t>
  </si>
  <si>
    <t>BOL – FAC – BOLEC – FACEL – NOTACRE – NOTADEB</t>
  </si>
  <si>
    <t>410 908 PUBLICIDAD</t>
  </si>
  <si>
    <t>Son los gastos relacionados con publicidad o medios contratados, por los cuales se da a conocer al público o comunidad en general, el tipo de enseñanza que imparte el establecimiento o alguna actividad educacional al interior de él. Los medios más conocidos son los folletos, prospectos, volantes, pendones, letreros.</t>
  </si>
  <si>
    <t>Cabe señalar que este gasto no será aceptado en la Subvención SEP, según lo instruido en el dictamen N° 194, de 2015, de la Superintendencia de Educación.</t>
  </si>
  <si>
    <t>410 909 PASAJES</t>
  </si>
  <si>
    <t>Son los gastos de movilización de los funcionarios que pertenecen al establecimiento, enviados en comisión de servicio o bien aquellos que se incurran para efectuar trámites en la ciudad, por los cuales deben utilizar los servicios de taxis, radiotaxis, locomoción colectiva, buses, metro, micro u otros similares.</t>
  </si>
  <si>
    <t>Los documentos de respaldo serán las facturas o boletas que correspondan, o los comprobantes válidamente emitidos por los respectivos servicios. Por lo que, se recomienda anexar como respaldo a este gasto una planilla con el nombre del funcionario, fecha y detalle de la salida. Un ejemplo del formato se encuentra en el Instructivo de Control y Respaldo de Gastos.</t>
  </si>
  <si>
    <t>Tratándose de recursos PIE, para imputar gastos con cargo a esta cuenta, el motivo que origina este gasto debe tratarse de actividades orientadas a la capacitación o perfeccionamiento de materias específicas de PIE que contribuyan a mejorar la calidad de las respuestas educativas a la diversidad del estudiantado y a las necesidades educativas especiales en conformidad a lo dispuesto en el artículo 86 letra c) del Decreto N° 170, de 2009, del MINEDUC.</t>
  </si>
  <si>
    <t>BOLE – FACE – ODE – BOLEX – FACEX</t>
  </si>
  <si>
    <t>4 Ver Anexo con el detalle de los dictámenes emitidos por la Superintendencia de Educación.</t>
  </si>
  <si>
    <t>410 910 OTROS GASTOS DE OPERACIÓN</t>
  </si>
  <si>
    <t>Incluye aquellos gastos que no fueron considerados en las cuentas anteriores y que son necesarios para el funcionamiento del establecimiento.</t>
  </si>
  <si>
    <t>Es preciso destacar que, para las subvenciones con fines especiales, los desembolsos declarados en esta subcategoría deben cumplir con la normativa que corresponda.</t>
  </si>
  <si>
    <t>En el caso que un gasto de esta naturaleza sea imputado a la subvención SEP, dicho gasto debe estar enmarcado en una actividad propia de las áreas o dimensiones que todo PME debe contener, a acciones que se encuentren explicitadas en el PME y que se ajusten al objeto de la ley SEP, esto es, el mejoramiento de la calidad de la educación, con especial énfasis en alumnos prioritarios y preferentes, en conformidad a lo ya indicado en el párrafo séptimo del Título 5, Gastos, sección 5.1 “Información General”, del presente Manual. Con todo, se deberán incluir en esta cuenta, aquellos gastos asociados al pago de publicaciones exigidas por la ley, en el marco de una licitación con una ATE.</t>
  </si>
  <si>
    <t>General – General AC – SEP – SEP AC – Internado Libro de Rendición</t>
  </si>
  <si>
    <t>BOL – BOLE – BOLH – BHE – FAC – FACE – ODE – BOLEC – BOLEX – BOLHE – FACEL - FACEX – BPST – BPSTE – DOCEX – NOTACRE –NOTADEB</t>
  </si>
  <si>
    <t>410 911 GASTOS MUNICIPALES E IMPUESTOS</t>
  </si>
  <si>
    <t>Incluye los gastos por concepto de: patentes comerciales, permisos de edificación, servicios de aseo municipal, por mencionar algunos.</t>
  </si>
  <si>
    <t>410 912 CRÉDITOS FINANCIEROS</t>
  </si>
  <si>
    <t>Considerando que este sistema de rendición está basado en ingresos y gastos, se permitirá en esta subcategoría reflejar el pago de las cuotas de préstamos bancarios.</t>
  </si>
  <si>
    <t>Además, considerando lo establecido por el Decreto Supremo N° 582, del año 2016, emitido por el Ministerio de Educación, sobre Fines Educativos, es posible imputar a esta cuenta el pago de obligaciones garantizadas con hipoteca contraídas con el sólo propósito de adquirir el o los inmuebles en el cual funcione el establecimiento educacional de su dependencia, el pago de obligaciones garantizadas con hipoteca vigentes a la fecha de publicación de la Ley N° 20.845, el</t>
  </si>
  <si>
    <t>pago de créditos bancarios o mutuos para invertir en mejoras necesarias o útiles del establecimiento educacional, y de los créditos bancarios garantizados.</t>
  </si>
  <si>
    <t>Cabe señalar que, en un sistema de balance, claramente estos movimientos financieros implican obligaciones y derechos la entidad sostenedora. Por lo cual, es importante reflejar en la subcategoría 311102 “Otros Ingresos Financieros”, los recursos obtenidos por la adquisición del crédito.</t>
  </si>
  <si>
    <t>410 913 GASTOS BANCARIOS</t>
  </si>
  <si>
    <t>Corresponde a aquellos desembolsos relacionados con la mantención de la cuenta corriente bancaria, confección de talonarios de cheques, costos asociados a boletas en garantía u otros similares. Se aceptará este tipo de gasto en la Subvención Escolar Preferencial (SEP) para aquellas entidades sostenedoras que tienen una cuenta corriente exclusiva para administrar los recursos SEP.</t>
  </si>
  <si>
    <t>General – General AC – SEP – SEP AC Libro de Rendición</t>
  </si>
  <si>
    <t>BOL – BOLE – FAC – FACE – ODE – BOLEC – BOLEX – FACEL – FACEX – NOTACRE – NOTADEB</t>
  </si>
  <si>
    <t>410 914 DEVOLUCIÓN APOYO INICIO ACTIVIDAD</t>
  </si>
  <si>
    <t>En esta subcategoría sólo podrán imputar egresos aquellas entidades sostenedoras que al obtener el Reconocimiento Oficial no recibieron en forma inmediata la Subvención General, por lo que tuvieron que recurrir a recursos propios, durante ese periodo. Por lo que, en este ítem, la entidad sostenedora podrá recuperar estos recursos realizando un giro por el monto de estos gastos, justificando la operación con respaldos y detalle de gastos.</t>
  </si>
  <si>
    <t>Este concepto aplica solo para los establecimientos particulares subvencionados. En la fiscalización deberán tener los respaldos correspondientes al gasto realizado en su oportunidad, registrando el ingreso que identifica los desembolsos incurridos en la subcategoría 311104, “Ingresos Apoyo Inicio Actividad”.</t>
  </si>
  <si>
    <t>410 916 CONTRATACIÓN DE SEGUROS</t>
  </si>
  <si>
    <t>Considera aquellos gastos en seguros que el establecimiento necesita contratar para cubrir posibles eventualidades, con el fin de garantizar el normal funcionamiento de los establecimientos, por ejemplo, seguros de incendios, seguros generales y seguros obligatorios para vehículos utilizados como transporte escolar.</t>
  </si>
  <si>
    <t>FAC – FACEL – FACEX – NOTACRE – NOTADEB – ODE</t>
  </si>
  <si>
    <t>410 917 DEVOLUCIONES DE FONDOS PÚBLICOS</t>
  </si>
  <si>
    <t>Corresponde a todas aquellas devoluciones de recursos públicos, sean estas subvenciones, convenios o de otro tipo, que haya realizado la entidad sostenedora a instituciones públicas que otorgaron los respectivos recursos.</t>
  </si>
  <si>
    <t>General – General AC – SEP – PIE – Mantenimiento – Pro Retención – Internado – Refuerzo Educativo Libro de Rendición</t>
  </si>
  <si>
    <t>Este rubro contempla los gastos básicos de consumo que debe pagar mensualmente el establecimiento, tales como energía eléctrica, gas, teléfono, agua potable, derechos de aguas, compra de agua a particulares, calefacción y comunicaciones computacionales.</t>
  </si>
  <si>
    <t>No corresponde pagar servicios por consumos básicos, con cargo a “Fondo Fijo o Caja Chica”.</t>
  </si>
  <si>
    <t>411 001 INTERNET</t>
  </si>
  <si>
    <t>Corresponde a los gastos de consumo que debe pagar el establecimiento educacional mensualmente por el servicio de internet.</t>
  </si>
  <si>
    <t>Para el caso particular de la subvención SEP, pueden incorporarse los gastos por implementación y adecuación de conectividad, por ejemplo, la instalación y mejoramiento de puntos de red, siempre y cuando ello sea necesario para el desarrollo de alguna actividad asociada al PME.</t>
  </si>
  <si>
    <t>411 000 SERVICIOS BÁSICOS</t>
  </si>
  <si>
    <t>General – General AC – SEP – SEP AC – Pro Retención Libro de Rendición</t>
  </si>
  <si>
    <t>411 002 AGUA</t>
  </si>
  <si>
    <t>Son aquellos gastos por consumo de agua potable y desagües, derechos de aguas o compra de agua a particulares, del establecimiento (incluye salas de clases, oficinas, gimnasios y multicanchas).</t>
  </si>
  <si>
    <t>BOL – BOLE – FAC – FACE – FACEX – BOLEC – BOLEX – FACEL – FACEX – NOTACRE – NOTADEB</t>
  </si>
  <si>
    <t>411 003 GAS</t>
  </si>
  <si>
    <t>Representan los gastos por consumo de gas licuado o gas natural necesarios para el consumo de maquinaria, caldera, calefacción, equipos de laboratorio y otros usos. También se incluyen los gastos por concepto de gas de cañería.</t>
  </si>
  <si>
    <t>411 004 ELECTRICIDAD</t>
  </si>
  <si>
    <t>Corresponde a los gastos por consumo de energía eléctrica o luz, según tarifas, que realice el establecimiento (incluye salas de clases, oficinas, gimnasios, baños y multicanchas).</t>
  </si>
  <si>
    <t>411 005 SERVICIO DE CORRESPONDENCIA (CORREOS)</t>
  </si>
  <si>
    <t>Contempla los desembolsos pagados a correos o empresas similares, por el despacho, servicio o envío a cualquier punto de la ciudad o país, de cartas, encomiendas, bienes, insumos u otros análogos.</t>
  </si>
  <si>
    <t>BOL – FAC – ODE – BOLEC – FACEL – NOTACRE – NOTADEB</t>
  </si>
  <si>
    <t>411 006 TELEFONÍA (MÓVIL Y FIJA)</t>
  </si>
  <si>
    <t>Corresponde a los gastos mensuales por concepto de llamadas telefónicas que se realicen desde las dependencias del establecimiento. Además, deben ser utilizados para el apoyo directo de la gestión educacional del alumnado.</t>
  </si>
  <si>
    <t>411 007 COMBUSTIBLE O FUENTE DE ENERGÍA PARA CALEFACCIÓN</t>
  </si>
  <si>
    <t>Este rubro incluye aquellos gastos por consumo de leña, pellet, turba, madera, petróleo, parafina y bencina, empleado para producir calor o energía en algunos establecimientos (dependiendo de las condiciones geográficas y clima).</t>
  </si>
  <si>
    <t>411 008 OTROS GASTOS SERVICIOS BÁSICOS</t>
  </si>
  <si>
    <t>Incluye aquellos gastos por consumos básicos imputables al establecimiento que no fueron considerados en las cuentas anteriores.</t>
  </si>
  <si>
    <t>En esta categoría, se contemplan los gastos de servicios generales que contribuyen al buen funcionamiento del establecimiento.</t>
  </si>
  <si>
    <t>411 101 CONTRATACIÓN SERVICIOS DE ASEO Y JARDINERÍA</t>
  </si>
  <si>
    <t>Contempla aquellos gastos por servicios de aseo y jardinería, para espacios interiores y exteriores, del establecimiento. Asimismo, considera los gastos originados por la prestación de servicios para el control sanitario, control de plagas, desinfección y sanitización, que se realicen al interior de las dependencias del establecimiento.</t>
  </si>
  <si>
    <t>411 100 SERVICIOS GENERALES</t>
  </si>
  <si>
    <t>BOLH – FAC – BOLHE – FACEL – BPST – BPSTE – NOTACRE – NOTADEB</t>
  </si>
  <si>
    <t>411 102 CONTRATACIÓN SERVICIOS DE SEGURIDAD</t>
  </si>
  <si>
    <t>Son aquellos gastos relacionados con los sistemas de seguridad contratados para proteger las dependencias, instalaciones, bienes físicos y activos en general, que se encuentran al interior del establecimiento. Estos servicios incluyen, entre otros, alarmas, cámaras de vigilancia, portones eléctricos, cercos electrificados y contratación de personal de seguridad externo (Guardia).</t>
  </si>
  <si>
    <t>Es preciso recordar que todos quienes ejerzan funciones de asistente de la educación en los establecimientos educacionales deben cumplir con los requisitos de idoneidad moral y psicológica exigidos en la normativa.</t>
  </si>
  <si>
    <t>411 103 CONTRATACIÓN OTROS SERVICIOS EXTERNOS</t>
  </si>
  <si>
    <t>Corresponde a aquellos gastos que no pueden ser definidos en las cuentas anteriores, por ejemplo: servicios legales, notariales y otras asesorías y capacitaciones necesarias para la gestión del establecimiento educacional. Estos gastos, para ser aceptados, requieren la entrega de un producto o servicio, además deben ser verificables, por cuanto estarán sujetos a revisión. Por ejemplo, honorarios a externos.</t>
  </si>
  <si>
    <t>Para imputar gastos con cargo a la Subvención SEP AC, debe tratarse de desembolsos centralizados destinados a labores de apoyo administrativo y/o financiero y/o técnico-pedagógico generados para la elaboración e implementación de los Planes de Mejoramiento Educativo (PME) de los establecimientos educacionales.</t>
  </si>
  <si>
    <t>General – General AC – SEP AC Libro de Rendición</t>
  </si>
  <si>
    <t>BOL – BOLE – BOLH – BHE – FAC – FACE – BOLEC – BOLEX – BOLHE – FACEL – FACEX – BPST – BPSTE – NOTACRE – NOTADEB</t>
  </si>
  <si>
    <t>Incluye aquellos gastos relacionados con multas aplicadas a la entidad sostenedora por incumplimiento e infracciones a la normativa. Cabe señalar que no incluye las multas cursadas por la Superintendencia de Educación, pues éstas se descuentan de la liquidación de subvenciones.</t>
  </si>
  <si>
    <t>411 201 MULTAS E INTERESES FISCALES Y PREVISIONALES Corresponde a aquellos gastos que consisten en pagar una cantidad de dinero, impuesta por haber infringido la normativa. Por ejemplo, multas municipales o previsionales.</t>
  </si>
  <si>
    <t>411 400 ARRIENDOS DE INMUEBLES</t>
  </si>
  <si>
    <t>Incluye los gastos por arriendos de inmuebles destinados a la labor educativa, que la entidad sostenedora realiza con el propósito de asegurar el normal funcionamiento del establecimiento.</t>
  </si>
  <si>
    <t>411 401 ARRIENDO DE LOCAL ESCOLAR</t>
  </si>
  <si>
    <t>Representan los gastos efectuados por arriendos de inmuebles que son requeridos para el funcionamiento de las tareas diarias del establecimiento.</t>
  </si>
  <si>
    <t>Los gastos relacionados con esta cuenta deben cumplir con lo señalado en el artículo cuarto transitorio de la ley N° 20.845, de 2015, (LIE), que trata de arriendo de local escolar. Asimismo, se debe tener en consideración lo señalado en dictamen N° 66, de 2023, de esta Superintendencia.</t>
  </si>
  <si>
    <t>Cabe señalar que en el caso de que el dueño del inmueble sea el responsable de las mejoras al inmueble, ya sea en régimen permanente de la LIE o debido a las reglas establecidas en contrato, éstas se deben descontar del canon de arriendo rendido en esta cuenta y reflejarse en la cuenta 411 404 “MEJORAS ÚTILES Y NECESARIAS EN ARRIENDO DE LOCAL ESCOLAR”.</t>
  </si>
  <si>
    <t>Al ser un gasto de funcionamiento habitual del establecimiento, no es posible el financiamiento de este gasto con subvenciones especiales.</t>
  </si>
  <si>
    <t>411 200 MULTAS E INTERESES</t>
  </si>
  <si>
    <t>411 402 ARRIENDO DE OFICINAS Y/O DEPENDENCIAS DE ADMINISTRACIÓN</t>
  </si>
  <si>
    <t>Son aquellos gastos efectuados por arriendos de oficinas e instalaciones inmuebles que son requeridos para el funcionamiento de las tareas diarias de la Administración Central.</t>
  </si>
  <si>
    <t>En el caso que un gasto de esta naturaleza sea imputado a la subvención AC SEP, dicho gasto debe estar enmarcado dentro de las acciones establecidas en el PME del establecimiento educacional.</t>
  </si>
  <si>
    <t>General AC – SEP AC – Internado Libro de Rendición</t>
  </si>
  <si>
    <t>411 403 ARRIENDO DE OTROS INMUEBLES</t>
  </si>
  <si>
    <t>Corresponde a aquellos gastos de arriendo de inmuebles que no pueden ser definidos en las cuentas anteriores.</t>
  </si>
  <si>
    <t>En el caso de la Subvención Escolar Preferencial, podrán imputar gastos a esta subvención sólo cuando deban realizar una actividad que no se ejecuta en la sala de clases o que no se pueda desarrollar en el establecimiento, tal como un encuentro deportivo, artístico, o una actividad con la comunidad educativa que requieran de un espacio especial, por periodo específico y determinado, asimismo, relacionado con las acciones del PME y en el contexto de la Ley SEP.</t>
  </si>
  <si>
    <t>411 404 MEJORAS ÚTILES Y NECESARIAS EN LOCAL ESCOLAR ARRENDADO</t>
  </si>
  <si>
    <t>Corresponde a aquellos gastos relacionados con mejoras útiles y necesarias que las entidades sostenedoras deben realizar en locales arrendados para que puedan funcionar y desarrollar efectivamente sus actividades educacionales.</t>
  </si>
  <si>
    <t>En esta cuenta deben registrarse los gastos realizados en mejoras útiles y necesarias del local escolar, cuando aquellos deben ser descontados del canon de arriendo, por ser de cargo del dueño del inmueble.</t>
  </si>
  <si>
    <t>Aquello ocurrirá tanto en la regulación permanente del artículo cuatro transitorio de la LIE (Ver Dictamen N° 66), como en el período previo a este, cuando las reglas del contrato lo hagan exigible (Ver Dictamen N° 40).</t>
  </si>
  <si>
    <t>Estos conceptos se encuentran definidos legalmente de la siguiente forma:</t>
  </si>
  <si>
    <t>Mejoras útiles: son aquellas que sin ser necesarias aumentan el valor del inmueble, incrementan su producción y hacen que ésta proporcione mayores utilidades. Por ejemplo: agregar una cancha al inmueble, construcción de un gimnasio, entre otros.</t>
  </si>
  <si>
    <t>Mejoras necesarias: son aquellas que aseguran la conservación del inmueble, de tal manera que si no se realizan se produciría deterioro, menoscabo o pérdida de la misma. Por ejemplo: reparación de vigas, de cielo y piso del inmueble, instalación eléctrica, etc.</t>
  </si>
  <si>
    <t>Debe considerarse que, en las hipótesis descritas, necesariamente debe descontarse el monto pagado por concepto de canon de arriendo, lo que debe reflejarse en la rendición de la cuenta 411 401 “ARRIENDO DE LOCAL ESCOLAR”.</t>
  </si>
  <si>
    <t>Monto Pactado Canon Arriendo</t>
  </si>
  <si>
    <t>=</t>
  </si>
  <si>
    <t>Arriendo de Local Escolar</t>
  </si>
  <si>
    <t>+</t>
  </si>
  <si>
    <t>Mejoras en Local Arrendado</t>
  </si>
  <si>
    <t>411 401</t>
  </si>
  <si>
    <t>411 404</t>
  </si>
  <si>
    <t>Por su parte, tratándose de los casos en que las mejoras útiles o necesarias son de cargo del sostenedor (de forma previa al régimen permanente, cuando así se haya pactado en el contrato, de acuerdo al Dictamen N° 40), esta especie de gastos deben ser rendidos en las cuentas pertinentes a gastos en construcción y mantención de infraestructura (411 600).</t>
  </si>
  <si>
    <t>En cuanto a la fuente de financiamiento de estos desembolsos, deben regirse por las reglas de las subvenciones que correspondan. Así, serán susceptibles de ser realizadas con cargo a la Subvención Escolar Preferencial cuando se trate de infraestructura o equipamiento para el mejoramiento de la calidad de la educación, debiendo observar lo dispuesto, entre otros, en los Dictámenes N° 41 y N° 45 de la Superintendencia.</t>
  </si>
  <si>
    <t>En este sentido, se podrán imputar estos gastos a la Subvención Escolar Preferencial solo cuando: i) no se trate de instalaciones que la ley exige para la obtención y mantención del Reconocimiento Oficial del Estado para el establecimiento de educación respectivo; ii) que su objetivo esté vinculado al objeto de esta subvención específica, esto es, el mejoramiento de la calidad de la educación de los establecimientos que la impetran, con especial énfasis en los alumnos prioritarios y preferentes; y iii) que se trate del financiamiento de todos los elementos imprescindibles para el desarrollo de</t>
  </si>
  <si>
    <t>una actividad incluida en el PME, sin perjuicio de lo dispuesto en el párrafo séptimo del Título 5, Gastos, sección 5.1 “Información General”, del presente Manual.</t>
  </si>
  <si>
    <t>Por su parte, las mejoras necesarias, por su propia naturaleza pueden ser imputadas a la subvención de mantenimiento, mientras que ambos tipos de mejoras -útiles y necesarias- pueden ser financiadas con subvención general.</t>
  </si>
  <si>
    <t>General – SEP – Mantenimiento Libro de Rendición</t>
  </si>
  <si>
    <t>BOL – BOLE – BOLH- FAC – FACE – BOLEC – BOLEX – BOLHE - FACEL – FACEX – BPST – BPSTE – NOTACRE – NOTADEB</t>
  </si>
  <si>
    <t>411 500 ARRIENDOS DE BIENES MUEBLES</t>
  </si>
  <si>
    <t>Se utilizará esta categoría de gastos para registrar los costos por arriendo o uso de implementos, maquinarias y equipos necesarios para desarrollar las actividades propias de la docencia, investigación, extensión y gestión administrativa del establecimiento.</t>
  </si>
  <si>
    <t>411 501 ARRIENDO DE EQUIPOS INFORMÁTICOS</t>
  </si>
  <si>
    <t>Corresponden a los gastos realizados por arriendo de computadores, impresoras, notebooks, tablets, u otros similares. Cabe señalar que los gastos en arriendo por este concepto deben comprender el criterio de eficiencia en el uso de los recursos, por lo tanto, se debe evaluar la factibilidad de arriendo o adquisición de este tipo de bienes, procurando el óptimo uso de recursos.</t>
  </si>
  <si>
    <t>General – General AC – SEP – SEP AC – PIE – Internado – Refuerzo Educativo Libro de Rendición</t>
  </si>
  <si>
    <t>411 502 ARRIENDO DE MAQUINARIAS Y EQUIPOS</t>
  </si>
  <si>
    <t>Son gastos incurridos por arriendo de maquinaria o equipos necesarios para el funcionamiento de un establecimiento.</t>
  </si>
  <si>
    <t>Tratándose del uso de recursos PIE, para imputar gastos con cargo a esta cuenta, debe tratarse del arriendo de equipos especializados y adaptados que faciliten la participación, la autonomía y progreso en los aprendizajes de los y las estudiantes que presentan Necesidades Educativas Especiales (NEE), en conformidad a lo dispuesto en el artículo 86 letra d) del Decreto N° 170, de 2009, del MINEDUC.</t>
  </si>
  <si>
    <t>General – General AC – SEP – SEP AC – PIE – Mantenimiento – Internado Libro de Rendición</t>
  </si>
  <si>
    <t>411 503 ARRIENDO DE MOBILIARIO</t>
  </si>
  <si>
    <t>Corresponden a los gastos por arriendo de mobiliario (grupo de muebles, elementos de decoración, u otros) que sirven para facilitar las actividades habituales de una oficina, salas de clases u alguna actividad relacionada con la educación.</t>
  </si>
  <si>
    <t>En el caso de PIE debe tratarse de gastos realizados, en conformidad con lo dispuesto en el artículo 86 letra d) del Decreto N° 170, de 2009, del MINEDUC.</t>
  </si>
  <si>
    <t>411 504 ARRIENDO DE OTROS BIENES MUEBLES</t>
  </si>
  <si>
    <t>Corresponde a aquellos gastos de arriendo que no pueden ser definidos en las cuentas anteriores.</t>
  </si>
  <si>
    <t>411 600 GASTOS EN CONSTRUCCIÓN Y MANTENCIÓN DE INFRAESTRUCTURA</t>
  </si>
  <si>
    <t>Con el fin de entregar condiciones de seguridad e higiene a los establecimientos educacionales es necesario realizar gastos por concepto de mantenimiento y reparación de infraestructura. Esta categoría de gasto imputa aquellos desembolsos relacionados con la mantención, reparación, construcción e instalación necesaria para que los establecimientos puedan funcionar y desarrollar efectivamente sus actividades educacionales.</t>
  </si>
  <si>
    <t>Sobre la destinación de los recursos de la Subvención Escolar Preferencial (SEP) para la construcción y equipamiento de infraestructura y mobiliario escolar necesario para el mejoramiento de la calidad de la educación, se debe considerar lo dispuesto en el dictamen N° 41, del 19 de enero del 2018, emitido por esta Superintendencia.</t>
  </si>
  <si>
    <t>En este sentido, se podrán imputar gastos en construcción de infraestructura necesaria para el mejoramiento de la calidad de la educación, siempre y cuando: i) no se trate de instalaciones que la ley exige para la obtención y mantención del Reconocimiento Oficial del Estado para el establecimiento de educación respectivo; ii) que su objetivo esté vinculado al objeto de esta subvención específica, esto es, el mejoramiento de la calidad de la educación de los establecimientos que la impetran, con especial énfasis en los alumnos prioritarios y preferentes; y iii) que se trate del financiamiento de todos los elementos imprescindibles para el desarrollo de una actividad incluida en el PME, sin perjuicio de lo dispuesto en el párrafo séptimo del Título 5, Gastos, sección 5.1 “Información General”, del presente Manual.</t>
  </si>
  <si>
    <t>411 601 MANTENIMIENTO Y REPARACIÓN DE INFRAESTRUCTURA</t>
  </si>
  <si>
    <t>Esta subcategoría considera aquellos gastos relacionados con la mantención y reparación de la infraestructura en el establecimiento. Por ejemplo: remodelaciones, instalación de revestimiento (alfombrado, piso flotante), trabajos de cerrajería, instalaciones, pinturas y techumbre, y sistemas de calefacción.</t>
  </si>
  <si>
    <t>En esta línea y según lo indicado a través del dictamen N° 45, del año 2018, de esta Superintendencia, en el caso particular de la Subvención Escolar Preferencial (SEP), podrán imputarse a esta subvención, gastos tales como artefactos a gas conectados con circuito estanco, sistemas de calefacción eléctrica y aire acondicionado, sistemas de calefacción central y radiante, entre otros.</t>
  </si>
  <si>
    <t>De este modo, este criterio es extensivo a todos los accesorios y/o componentes esenciales o necesario para implementar dichos sistemas de calefacción, por lo que es posible imputar a esta cuenta y subvención, gastos de instalación, mantención, reparación, y renovación.</t>
  </si>
  <si>
    <t>General – General AC – SEP – Mantenimiento – Internado Libro de Rendición</t>
  </si>
  <si>
    <t>411 602 CONSTRUCCIÓN DE INFRAESTRUCTURA (OBRA GRUESA)</t>
  </si>
  <si>
    <t>Considera aquellos gastos realizados por concepto de construcción de infraestructura nueva, tales como: salas de clases, casinos, oficinas, multicancha, etc., que son necesarias para el establecimiento educacional.</t>
  </si>
  <si>
    <t>La construcción altera el plano del establecimiento educacional, por lo que la entidad sostenedora, para dar cumplimiento a la normativa vigente y sobre todo con los requisitos para mantener el Reconocimiento Oficial, debe realizar los procedimientos pertinentes.</t>
  </si>
  <si>
    <t>No obstante, para el caso de la subvención SEP, no se permitirá impetrar gastos a esta cuenta, en aquellas exigencias de infraestructura que son requisitos para la obtención y mantención del Reconocimiento Oficial del Estado para el establecimiento educacional respectivo. En este contexto, para financiar gastos con cargo a la SEP, tener presente lo señalado en dictamen N° 41, de 2018 de esta Superintendencia.</t>
  </si>
  <si>
    <t>General – General AC – SEP – Internado Libro de Rendición</t>
  </si>
  <si>
    <t>BOLH – FAC – FACE – BOLHE – FACEL – FACEX – BPST – BPSTE – NOTACRE – NOTADEB</t>
  </si>
  <si>
    <t>411 603 TERMINACIONES DE INFRAESTRUCTURA</t>
  </si>
  <si>
    <t>Corresponde a los gastos que están relacionados con las terminaciones, tanto interiores y exteriores de una construcción (obra gruesa). Por ejemplo: pavimentos y gradas, revestimientos, cielos, pintura y fachada.</t>
  </si>
  <si>
    <t>En el caso que un gasto de esta naturaleza sea imputado a la subvención SEP, dicho desembolso debe estar vinculado a una actividad establecida en el PME del establecimiento educacional y que se ajuste al objeto de la ley SEP, esto es, el mejoramiento de la calidad de la educación, con especial énfasis en alumnos prioritarios y preferentes, en conformidad a lo ya indicado en el párrafo séptimo del Título 5, Gastos, sección 5.1 “Información General”, del presente Manual. No se permitirá impetrar gastos a esta cuenta, en aquellas terminaciones de infraestructura que son requisitos para la obtención y mantención del Reconocimiento Oficial del Estado para el establecimiento educacional respectivo. En este contexto, tener presente lo señalado en dictamen N° 41, de 2018 de esta Superintendencia.</t>
  </si>
  <si>
    <t>411 604 INSTALACIONES ELÉCTRICAS, ILUMINACIÓN Y SISTEMAS DE CALEFACCIÓN</t>
  </si>
  <si>
    <t>Corresponde a los gastos realizados por concepto de compra de ampolletas, tubos fluorescentes, lámparas y/o instalaciones eléctricas.</t>
  </si>
  <si>
    <t>Según lo indicado en el dictamen N° 45, de 2018, de esta Superintendencia, podrán imputarse a la Subvención Escolar Preferencial (SEP) gastos tales como artefactos a gas conectados con circuito</t>
  </si>
  <si>
    <t>eléctrico, sistemas de calefacción eléctrica y aire acondicionado, sistemas de calefacción central y radiante, entre otros, en los términos allí expuestos.</t>
  </si>
  <si>
    <t>Habilitada</t>
  </si>
  <si>
    <t>411 605 INSTALACIONES DE GAS</t>
  </si>
  <si>
    <t>Corresponde a los gastos realizados por concepto de reparación de las instalaciones de gas del establecimiento educacional y oficinas de administración.</t>
  </si>
  <si>
    <t>General – General AC – Mantenimiento – Internado Libro de Rendición</t>
  </si>
  <si>
    <t>411 606 INSTALACIONES DE AGUA</t>
  </si>
  <si>
    <t>Corresponde a los gastos realizados por concepto de reparación de las instalaciones de agua del establecimiento educacional y oficinas de administración.</t>
  </si>
  <si>
    <t>411 607 ALCANTARILLADOS O POZOS SÉPTICOS</t>
  </si>
  <si>
    <t>Corresponde a los gastos realizados por concepto de reparación de alcantarillados y/o pozos sépticos.</t>
  </si>
  <si>
    <t>411 608 CIERRES PERIMETRALES Y OBRAS COMPLEMENTARIAS</t>
  </si>
  <si>
    <t>Corresponde a los gastos realizados por concepto de reparación de cierres perimetrales y otras obras de reparaciones que no estén contempladas en las cuentas anteriores y que son necesarias para el buen funcionamiento del establecimiento educacional.</t>
  </si>
  <si>
    <t>No obstante, para el caso de la subvención SEP, no se permitirá impetrar gastos de reparación a esta cuenta, en aquellas áreas o ítems que son requisitos para la obtención y mantención del Reconocimiento Oficial del Estado para el establecimiento educacional respectivo. Respecto de reparación de obras complementarias, para poder financiar gastos con cargo a la SEP, se debe tener presente lo señalado en el dictamen N° 41, de 2018, de esta Superintendencia.</t>
  </si>
  <si>
    <t>411 609 SERVICIOS HIGIÉNICOS</t>
  </si>
  <si>
    <t>Corresponde a aquellos gastos relacionados con la mantención de servicios higiénicos, como por ejemplo cambios o instalaciones de: cañerías, cerámica, inodoros, urinarios, lavamanos, espejos y duchas.</t>
  </si>
  <si>
    <t>411 610 ELIMINACIÓN DE BARRERAS ARQUITÉCTONICAS DE MENOR ENVERGADURA</t>
  </si>
  <si>
    <t>En esta cuenta se asignarán aquellos gastos que estén relacionados con poder avanzar hacia una cultura escolar más inclusiva, que responda a las necesidades de los estudiantes con necesidades especiales. Algunos ejemplos de gastos: eliminación de los bordillos de las aceras, que son barreras arquitectónicas que impiden que las personas con sillas de ruedas puedan desplazarse fácilmente; construir rampas en las escaleras, salva escaleras y modificación de puertas.</t>
  </si>
  <si>
    <t>General – General AC – SEP – PIE – Mantenimiento – Internado Libro de Rendición</t>
  </si>
  <si>
    <t>411 700 GASTOS MANTENCIÓN Y REPARACIÓN DE BIENES MUEBLES</t>
  </si>
  <si>
    <t>Es necesario realizar gastos por concepto de mantenimiento y reparación de bienes muebles tales como: mobiliario escolar, equipos computacionales, equipos de oficina y otros, que son necesarios para poder entregar un buen servicio al alumnado y comunidad escolar.</t>
  </si>
  <si>
    <t>411 701 MANTENIMIENTO Y REPARACIÓN DE BIENES MUEBLES</t>
  </si>
  <si>
    <t>Esta subcategoría reúne todos aquellos gastos en que incurra el establecimiento por concepto de reparación de bienes muebles tales como mobiliarios de oficina, equipos electrónicos y computacionales, extintores, máquinas de taller, necesarios para el funcionamiento del establecimiento educacional.</t>
  </si>
  <si>
    <t>Asimismo, esta subcategoría considera aquellos gastos por mantención y reparación de máquinas empleadas (bienes muebles) en las actividades normales del establecimiento y que facilitan la atención y servicio administrativo al interior del establecimiento educacional y oficinas centrales. Ejemplo: fotocopiadoras, reloj control asistencia y proyector data show.</t>
  </si>
  <si>
    <t>Para financiar gastos de mantenimiento y reparación con cargo a la SEP, debe tratarse de bienes muebles que hayan sido adquiridos con cargo a esta subvención especial, y por lo tanto, distintos a los exigidos para la habilitación requerida para el Reconocimiento Oficial de un establecimiento. En base a lo anterior, se deben considerar los requisitos y supuestos indicados en los dictámenes N° 41 y N° 45, ambos de 2018, emitidos por esta Superintendencia.</t>
  </si>
  <si>
    <t>General – General AC – SEP – SEP AC – Mantenimiento – Internado Libro de Rendición</t>
  </si>
  <si>
    <t>BOL - BOLE- BOLH – BHE – FAC – FACE – BOLEC – BOLEX – BOLHE –FACEL – FACEX – BPST – BPSTE – NOTACRE – NOTADEB</t>
  </si>
  <si>
    <t>411 702 REPUESTOS, MANTENIMIENTO Y REPARACIÓN DE VEHÍCULOS</t>
  </si>
  <si>
    <t>Esta subcategoría incluye los gastos por mantención y reparación de vehículos pertenecientes al establecimiento y usados para las actividades educacionales (taller mecánico, actividad agrícola y transporte). Cuando exista un cargo a esta cuenta se recomienda adjuntar, además del recibo y/o comprobante, una descripción detallada del trabajo de reparación efectuado, individualizando en forma clara la patente del vehículo que recibió el servicio.</t>
  </si>
  <si>
    <t>Para el caso de la subvención SEP, la entidad sostenedora particular subvencionado, municipal y Servicio Locale, podrá realizar gastos en la mantención y/o reparación de transporte escolar, siempre y cuando el vehículo a mantener y/o reparar haya sido adquirido, durante el periodo de confianza legítima (21 de mayo de 2011 al 31 de diciembre de 2013).</t>
  </si>
  <si>
    <t>General – General AC – SEP Libro de Rendición</t>
  </si>
  <si>
    <t>411 703 MANTENCIÓN Y REPARACIÓN DE EQUIPOS COMPUTACIONALES</t>
  </si>
  <si>
    <t>Representa aquellos gastos relacionados con la mantención y reparación de equipos computacionales e informáticos que se utilizan al interior del establecimiento, laboratorios y oficina de Administración Central. Ejemplo: computadores, impresoras y scanner.</t>
  </si>
  <si>
    <t>Respecto de la SEP, para financiar gastos con cargo a esta cuenta, debe tratarse de equipos computacionales que hayan sido adquiridos con cargo a esta subvención especial, y por lo tanto, distintos a los exigidos para la habilitación requerida para el Reconocimiento Oficial de un establecimiento y ajustarse al objeto de la Ley N° 20.248 (Ley SEP), en conformidad a lo ya indicado en el párrafo séptimo del Título 5, Gastos, sección 5.1 “Información General”, del presente Manual. En base a lo anterior, se deben considerar los requisitos y supuestos indicados en los dictámenes N° 41 y N° 45, ambos de 2018, emitidos por esta Superintendencia.</t>
  </si>
  <si>
    <t>411 704 MANTENCIÓN Y REPARACIÓN DE MOBILIARIO ESCOLAR</t>
  </si>
  <si>
    <t>Comprende los gastos generados por la reparación y mantención de todos aquellos muebles y enseres que se encuentren al interior del establecimiento. Entre ellos se incluyen sillas, mesas, estantes, gabinetes, pizarras, entre otros.</t>
  </si>
  <si>
    <t>Respecto al uso de los recursos de la Subvención Escolar Preferencial (SEP) para la mantención y reparación de mobiliario escolar, se deben considerar los requisitos y supuestos indicados en el dictamen N° 41, del 19 de enero del 2018, emitido por esta Superintendencia, en cuanto a que el gasto a incurrir debe corresponder al mantenimiento y reparación de mobiliario escolar de bienes adquiridos con SEP, y por lo tanto, distintos a los exigidos para la habilitación requerida para el Reconocimiento Oficial de un establecimiento, y ajustarse al objeto de la Ley N° 20.248 (Ley SEP), en conformidad a lo ya indicado en el párrafo séptimo del Título 5, Gastos, sección 5.1 “Información General”, del presente Manual.</t>
  </si>
  <si>
    <t>General – SEP – Mantenimiento – Internado Libro de Rendición</t>
  </si>
  <si>
    <t>411 800 ADQUISICIÓN DE BIENES MUEBLES E INMUEBLES</t>
  </si>
  <si>
    <t>Esta categoría representa los desembolsos generados por la adquisición de bienes muebles e inmuebles que se utilizarán en el desarrollo de las actividades propias de los establecimientos. Comprende la adquisición de sillas, mesas, estantes, gabinetes, pizarras, muebles de oficina, terrenos, casa habitación, etc.</t>
  </si>
  <si>
    <t>411 801 ADQUISICIÓN DE BIENES INMUEBLES</t>
  </si>
  <si>
    <t>Corresponde a aquellos gastos relacionados con la compra de bienes inmuebles destinados al funcionamiento del establecimiento educacional o su administración.</t>
  </si>
  <si>
    <t>Considerando que este sistema de rendición está basado en ingresos y gastos, se permitirá en esta subcategoría reflejar el pago de las cuotas de créditos hipotecarios. Ello, porque en un sistema de balance, claramente este movimiento financiero implica una obligación.</t>
  </si>
  <si>
    <t>BHE – ODE – BOLEX</t>
  </si>
  <si>
    <t>411 802 ADQUISICIÓN DE MOBILIARIO</t>
  </si>
  <si>
    <t>Corresponde a aquellos gastos relacionados con la compra de bienes muebles como, por ejemplo: mobiliario escolar, pizarras, instrumentos técnicos, estantes; es decir, todo tipo de mobiliario pedagógico que facilite la educación y preparación a los alumnos. También se incluye el mobiliario requerido para el funcionamiento de Internados, especialmente camas, literas y cómodas.</t>
  </si>
  <si>
    <t>Esta cuenta sólo podrá ser utilizada para la Subvención Escolar Preferencial, cuando se trate de adquisición de mobiliario específico y particular que forma parte de un proyecto, distinto al exigido para la habilitación requerida para el Reconocimiento Oficial de un establecimiento. En base a lo anterior, se deben considerar los requisitos y supuestos indicados en el dictamen N° 41, del 19 de enero del 2018, emitido por esta Superintendencia. Lo anterior, por cuanto la Subvención Escolar Preferencial (regulada en la Ley N° 20.248) no puede destinarse a solventar gastos que corresponden ser financiados con cargo a los recursos que regula el DFL N° 2, de 1998, del Ministerio de Educación, sobre Subvención del Estado.</t>
  </si>
  <si>
    <t>411 803 ADQUISICIÓN DE VEHÍCULO</t>
  </si>
  <si>
    <t>Permite imputar la compra de vehículos necesarios para las actividades del establecimiento.</t>
  </si>
  <si>
    <t>FAC – FACE – ODE – FACEL - FACEX – NOTACRE – NOTADEB</t>
  </si>
  <si>
    <t>411 804 ADQUISICIÓN DE OTROS BIENES MUEBLES NO PEDAGÓGICOS</t>
  </si>
  <si>
    <t>Corresponde a los gastos que no pueden ser ingresados en algunas de las otras subcategorías y que son necesarios para el establecimiento educacional, por ejemplo: muebles de oficina, máquinas de oficina, equipos computacionales (oficina), herramientas, maquinarias y equipos para el mantenimiento.</t>
  </si>
  <si>
    <t>Respecto de los recursos SEP que se entreguen a los establecimientos para la administración central SEP, para que éstos puedan rendirse en esta cuenta, deben destinarse a la adquisición de mobiliario no pedagógico asociado y requerido para la gestión y administración central del PME.</t>
  </si>
  <si>
    <t>General – General AC – SEP AC – Mantenimiento – Internado Libro de Rendición</t>
  </si>
  <si>
    <t>700 000 EGRESOS POR RECURSOS CENTRALIZADOS</t>
  </si>
  <si>
    <t>Corresponde clasificar en esta categoría los traspasos de recursos que cada establecimiento realiza a la Administración Central de la Subvención General y de la Subvención Escolar Preferencial con el propósito de financiar aquellos gastos de remuneración, consumo y operación.</t>
  </si>
  <si>
    <t>700 001 EGRESOS POR RECURSOS CENTRALIZADOS</t>
  </si>
  <si>
    <t>Los egresos por recursos centralizados corresponden a las transferencias de montos que realiza cada Establecimiento Educacional (RBD), desde los recursos percibidos por la Subvención General y Subvención Escolar Preferencial (SEP) a la Administración Central Subvención General y Administración Central SEP, respectivamente.</t>
  </si>
  <si>
    <t>En lo que respecta a la Administración Central de SEP para los Servicios Locales de Educación Pública, la Ley N° 21.640, de presupuesto del sector público para el año 2024, en la partida 09, capitulo 01, programa 20, subtitulo 24, ítem 01, asignación 266, glosa 06, establece lo siguiente:</t>
  </si>
  <si>
    <t>A su vez, se debe tener presente lo dispuesto en el artículo 109 de la Ley N° 21.647, de reajuste para el sector público 2024, que señala:</t>
  </si>
  <si>
    <t>“Las personas contratadas por los Servicios Locales de Educación Pública bajo las normas del Código del Trabajo, hasta antes de la publicación de esta ley, para desempeñarse en sus unidades internas con cargo a los recursos de la subvención escolar preferencial de la ley N° 20.248, podrán mantener dicha contratación bajo el mismo régimen. Estos contratos podrán seguir siendo financiados con los recursos que anualmente perciba el respectivo Servicio Local de Educación Pública de acuerdo a la ley N° 20.248.</t>
  </si>
  <si>
    <t>Las contrataciones señaladas en el inciso anterior deberán ser consideradas dentro del límite de 10% de los recursos de la ley N° 20.248 que los Servicios Locales de Educación Pública pueden destinar a gastos administrativos de acuerdo a la Ley de Presupuestos del año 2024.</t>
  </si>
  <si>
    <t>El personal contratado bajo las normas de este artículo no formará parte de la dotación máxima de personal del Servicio Local de Educación Pública respectivo.</t>
  </si>
  <si>
    <t>Sin perjuicio de lo dispuesto en los incisos anteriores, los Servicios Locales de Educación Pública no podrán efectuar nuevas contrataciones regidas bajo el Código del Trabajo.</t>
  </si>
  <si>
    <t>La aplicación de este artículo será fiscalizada por la Superintendencia de Educación”.</t>
  </si>
  <si>
    <t>Los recursos destinados en la Administración Central SEP no son para financiar gastos regulares de la entidad sostenedora, sino que para rendir cuenta de las labores de apoyo técnico-pedagógico y administrativo-financiero, generadas por la elaboración e implementación de los Planes de Mejoramientos Educativos, en directa relación con sus acciones y cuyo objetivo central es aumentar la eficacia y eficiencia en los gastos por estos conceptos. Además, la suma de las transferencias realizadas por cada establecimiento debe ser igual a los gastos realizados por la Administración Central para SEP, ya que el saldo final del período en cada Administración Central debe ser igual a $0.</t>
  </si>
  <si>
    <t>Idéntico criterio opera respecto de los recursos que componen la Administración Central de la subvención general, que también deberá observar una paridad de ingresos-gastos igual a saldo $0, salvo que existan bonificaciones o asignaciones a profesionales o asistentes de la educación que hubieren sido transferidos a la entidad sostenedora para una acción específica (como por ejemplo la bonificación de incentivo al retiro) que no hayan sido ejecutados durante el periodo a rendir, en cuyo caso podrán mantener un saldo positivo para efectos de utilizarlos en el periodo siguiente. Estos ingresos específicos son detallados en la sección 7.1 “Administración Central para la Subvención General”, del presente Manual.</t>
  </si>
  <si>
    <t>Si al finalizar el período de la rendición, la Administración Central (General y SEP), se encuentran en estado de NO RENDIDO, los ingresos traspasados serán reintegrados a los establecimientos.</t>
  </si>
  <si>
    <t>General – SEP Libro de Rendición</t>
  </si>
  <si>
    <t>No aplica. Documentos Habilitados</t>
  </si>
  <si>
    <t>Gastos por concepto de remuneraciones (sueldo base, bonificaciones, horas extraordinarias, y otros), que se le otorga a cada trabajador por sus servicios, conforme a lo indicado en las respectivas planillas de sueldos.</t>
  </si>
  <si>
    <t>Pago obligatorio y fijo en dinero al personal por la prestación de servicios en virtud de un contrato de trabajo.</t>
  </si>
  <si>
    <t>Montos pagados a los funcionarios por la realización de tareas en jornadas extraordinarias, en otras palabras, son aquellas horas trabajadas que exceden la jornada laboral ordinaria, ya sea la pactada en el contrato de trabajo o bien la máxima legal, pero sin exceder de ésta.</t>
  </si>
  <si>
    <t>Gasto por el pago de la Bonificación de Reconocimiento Profesional (BRP) que consiste en un monto fijo mensual integrado por un componente base de un 75% por concepto de Título y un complemento de un 25% por concepto de Mención. El monto está determinado para una jornada de 30 o más horas. Si se tiene menos horas se paga en forma proporcional.</t>
  </si>
  <si>
    <t>Pago de una asignación especial a que tienen derecho los docentes que se desempeñan en establecimientos educacionales clasificados como desempeño difícil por razones de ubicación geográfica, marginalidad, extrema pobreza u otras características análogas. El beneficio en cuestión corresponde a un porcentaje de hasta un 30% de la Remuneración Básica Mínima Nacional.</t>
  </si>
  <si>
    <t>Pago de la Subvención por Desempeño de Excelencia más conocida con la sigla SNED, Sistema Nacional de Evaluación del Desempeño. Los establecimientos mejor evaluados por este sistema se hacen acreedores por 2 años de la Subvención por Desempeño de Excelencia destinada a otorgar incentivos en las remuneraciones de los docentes que trabajan en los establecimientos Municipales, Particular Subvencionado, Servicios Locales de Educación y aquellos regidos por el Decreto Ley N° 3.166, de 1980. Se entrega trimestralmente (marzo, junio, septiembre y diciembre).</t>
  </si>
  <si>
    <r>
      <rPr>
        <b/>
        <sz val="10"/>
        <rFont val="Arial"/>
        <family val="2"/>
      </rPr>
      <t>Observación</t>
    </r>
    <r>
      <rPr>
        <sz val="10"/>
        <rFont val="Arial"/>
        <family val="2"/>
      </rPr>
      <t xml:space="preserve">: Ingreso de datos debe hacerse solo en las celdas de color amarillo. Para apreciar el impacto en el presupuesto de caja de posibles cambios, es preferible hacer uno a la vez y ver el cambio en el presupuesto. Las demás celdas, las de color blanco o gris, contienen fórmulas que no se deben modificar o no deben incluirse registros en ellas. </t>
    </r>
  </si>
  <si>
    <t>Asignaciones tanto legales como voluntarias que no presenten una cuenta especifica en este manual. Las asignaciones legales se refiere a las contenidas en el artículo 47 del Estatuto Docente (DFL N° 1/1996): Asignación de experiencia (bienios), y asignaciones especiales de incentivo profesional, entendiéndose por estas últimas aquellas que establece la Ley.</t>
  </si>
  <si>
    <t>Asimismo, la Asignación de Experiencia que se establece el artículo 48 de la Ley N° 21.109, que corresponde a los asistentes de la educación que se desempeñan en establecimientos educacionales dependientes de los Servicios Locales de Educación Pública (SLEP), y los regidos por el Decreto Ley N° 3.166, de 1980, en la forma y términos establecidos en dicho cuerpo normativo. De la misma forma, se deberá declarar en esta cuenta lo indicado en el artículo 18 letras K, N, y T del Estatuto Docente (Modificación que introduce el artículo 1 numeral 22 de la Ley N°20.903), en relación a las asignaciones por inducción de docentes mentores y principiantes.</t>
  </si>
  <si>
    <t xml:space="preserve">En lo que respecta a las asignaciones voluntarias, son aquellas asignaciones que no presenten una cuenta especifica en este manual. </t>
  </si>
  <si>
    <t>Bonos imponibles, como no imponibles, financiados con recursos especiales del Estado, destinados a los asistentes de la educación que no fueron considerados en las cuentas anteriores.</t>
  </si>
  <si>
    <t>Es un monto diferenciado en conformidad a la proporción de alumnos prioritarios atendidos por el establecimiento y el tramo de desarrollo profesional alcanzado por cada docente, que tiene por propósito reconocer el ejercicio de la docencia en establecimientos que cuentan con una alta concentración de alumnos prioritarios, poniendo un mayor incentivo en quienes se encuentran en los tramos superiores de la carrera. Los beneficiarios de esta asignación serán aquellos profesionales de la educación que ejercen en establecimientos adscritos al Sistema de Desarrollo Profesional Docente y que cuentan a lo menos con un 60% de alumnos prioritarios o un 45%, en el caso de establecimientos que se encuentran ubicados en zonas rurales.</t>
  </si>
  <si>
    <t xml:space="preserve">410 125 LEY N° 19.410 (PLANILLA COMPLEMENTARIA) </t>
  </si>
  <si>
    <t>Mejoramiento especial a los profesionales de la educación, conforme a lo establecido en la Ley N° 19.410.</t>
  </si>
  <si>
    <t xml:space="preserve">410 126 BONO EXTRAORDINARIO SUBVENCIÓN ADICIONAL ESPECIAL (BONO SAE) </t>
  </si>
  <si>
    <t>En diciembre de cada año, se reparte el excedente de la Ley N° 19.410 (en los establecimientos particulares subvencionados también se considera la Ley N° 19.933), entre los profesores que mantienen contrato vigente al mes de diciembre. Este es el Bono Extraordinario Anual con cargo a la Subvención Adicional Especial (SAE).</t>
  </si>
  <si>
    <t>Desembolsos relacionados con el pago de bonificaciones establecidas en la Ley de Reajuste que se dicta en el mes de diciembre de cada año.</t>
  </si>
  <si>
    <t>Pago de un bono de escolaridad no imponible ni tributable otorgado por una sola vez a los trabajadores de los establecimientos educacionales, por cada hijo de entre cuatro y veinticuatro años de edad, que cumpla con los requisitos que establezca la ley.</t>
  </si>
  <si>
    <t>Bonificación Adicional por Antigüedad para los Asistentes de la Educación que tengan, al menos, 15 años de servicio, cuyo monto variará de conformidad a los años de servicio y jornada de trabajo, que efectivamente hayan prestado en esa calidad.</t>
  </si>
  <si>
    <t>Gasto que genera el pago que establece una bonificación por retiro voluntario para el personal asistente de la educación que tenga 60 o más años de edad, si son mujeres, o 65 o más años de edad, si son hombres, y hagan efectiva su renuncia voluntaria respecto del total de horas que sirven dentro de los doce meses siguientes a publicación de la ley.</t>
  </si>
  <si>
    <t>Viáticos del personal que realice actividades enmarcadas en las acciones del PME.</t>
  </si>
  <si>
    <t xml:space="preserve">410 302 VIÁTICOS  </t>
  </si>
  <si>
    <t>Bonificación por Retiro Voluntario para los profesionales de la educación que cumplan con los requisitos previstos en ella (leyes N° 20.822 y N° 20.976).</t>
  </si>
  <si>
    <t>Gastos que no se encuentran definidos en las cuentas anteriores, por ejemplo: vestuario de seguridad, bienestar (debe existir un convenio entre la entidad sostenedora y el funcionario, o algún convenio colectivo que detalle estos beneficios), entre otros.</t>
  </si>
  <si>
    <t>Pago del Seguro de Cesantía a favor de los trabajadores dependientes, regidos por el Código del Trabajo, que inicien o reinicien actividades laborales con posterioridad al 1 de octubre de 2002.</t>
  </si>
  <si>
    <t>Los servicios de asistencia técnico-pedagógica educativa son aquellos que apoyan la elaboración e implementación del Plan de Mejoramiento Educativo (PME)</t>
  </si>
  <si>
    <t xml:space="preserve">Gastos relacionados con actividades de información u orientación a los diferentes integrantes de la comunidad educativa del establecimiento educacional, para fortalecer o contribuir con los objetivos de mejoramiento de calidad educativa. </t>
  </si>
  <si>
    <t>Costos relacionados con los recursos de aprendizaje que favorezcan la formación integral de todos los alumnos del establecimiento y los habilite para desenvolverse en forma responsable, activa, reflexiva y crítica en múltiples ámbitos de su vida.</t>
  </si>
  <si>
    <t>Gastos incurridos en la adquisición de utensilios de laboratorios de matemáticas, química, biología, física u otros necesarios para el aprendizaje de los alumnos.</t>
  </si>
  <si>
    <t>Gastos incurridos en la adquisición de instrumentos musicales y artísticos tales como, guitarras, flautas, órganos u otros necesarios para el aprendizaje de los alumnos.</t>
  </si>
  <si>
    <t>Gastos generados en la adquisición de materiales y recursos didácticos necesarios para el aprendizaje de los alumnos, excluyendo materiales para labores administrativas.</t>
  </si>
  <si>
    <t>Gastos incurridos en la adquisición de equipamiento para bibliotecas, libros u otro material necesario para el aprendizaje de los alumnos. Se incluye en esta subcategoría las suscripciones de libros, revistas y/o textos digitales necesarios para el aprendizaje de los estudiantes.</t>
  </si>
  <si>
    <t>Gastos incurridos por la participación de la comunidad educativa en eventos educativos, culturales y deportivos, tales como museo, zoológico, conmemoración de efemérides, exposiciones, giras y visitas a lugares funcionales al cumplimiento de los objetivos educativos. Todo lo anterior, respaldado con el respectivo programa de la actividad y contenido, fechas de realización de la actividad, pasajes y material de apoyo utilizado, nómina de los participantes, facturas y/o boletas, respaldo del pago (cartola bancaria) entre otros documentos.</t>
  </si>
  <si>
    <t>Gastos realizados por la aplicación de instrumentos de evaluación diagnóstica, que consiste en un proceso donde el resultado es una retroalimentación para el alumno y para el profesor, de tal manera que puedan tomar las acciones correspondientes para asegurar el logro de los objetivos de manera óptima.</t>
  </si>
  <si>
    <t>Gastos que no fueron consideradas anteriormente y que son necesarias para el aprendizaje de los alumnos.</t>
  </si>
  <si>
    <t>Desembolsos generados por la adquisición de equipamiento de carácter formativo, didáctico, académico y pedagógico necesarios para las actividades educativas propias de los establecimientos, con el fin de mejorar el proceso de enseñanza-aprendizaje.</t>
  </si>
  <si>
    <t>Gastos incurridos en la adquisición de pizarras interactivas u otros equipos de similares características.</t>
  </si>
  <si>
    <t>Gastos realizados para la adquisición de computadores, Notebook, Netbook, tablet u otros equipos informáticos.</t>
  </si>
  <si>
    <t>Gastos incurridos en la adquisición de televisores, reproductores de DVD, Data Show u otros equipos reproductores de imagen.</t>
  </si>
  <si>
    <t>Gastos efectuados en la adquisición de impresoras, fotocopiadoras, escáner u otros equipos multicopiadores.</t>
  </si>
  <si>
    <t>Gastos generados en la adquisición de radios, amplificadores, parlantes, micrófonos u otros equipos de sonidos.</t>
  </si>
  <si>
    <t>Gastos que no pueden ser ingresados en alguno de estos ítems.</t>
  </si>
  <si>
    <t>Desembolsos directos destinados a los alumnos, entre los que se cuenta, su alimentación, vestuario, pase escolar, artículos escolares. Además, los incentivos que el establecimiento proporcione a sus alumnos y alumnas.</t>
  </si>
  <si>
    <t xml:space="preserve">Gastos por concepto de adquisiciones de uniformes, delantales, zapatos, camisas y otros artículos de naturaleza similar, destinados a complementar el vestuario de los alumnos. </t>
  </si>
  <si>
    <t>Desembolsos destinados a estudiantes que no han sido considerados en otras cuentas.</t>
  </si>
  <si>
    <t>Gastos por contratación de personal para el desarrollo de talleres extraprogramáticos de diversa índole en las áreas de deporte, ciencias, artes, tecnología, recreación, entre otros, para los estudiantes del establecimiento.</t>
  </si>
  <si>
    <t>Gastos vinculados a la atención de especialistas para la salud y bienestar de alumnos, por ejemplo, psicólogos, psicopedagogos, neurólogos y del área social.</t>
  </si>
  <si>
    <t>Gastos relacionados con las acciones de prevención implementadas por los establecimientos educacionales que reconozcan factores de riesgo que desafían la permanencia de los/las estudiantes en el sistema educativo. Por ejemplo, talleres de apoyo escolar para padres, campeonatos deportivos, medicamentos  notebook, tablet u otros equipos informáticos útiles al proceso integral de enseñanza de aprendizajes cuyo objetivo este orientado a apoyar a que los y las estudiantes puedan mantenerse en el sistema educativo, etc.</t>
  </si>
  <si>
    <t>Total Ingresos por subvenciones</t>
  </si>
  <si>
    <t xml:space="preserve">Total Ingresos por matrícula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</si>
</sst>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7" formatCode="&quot;$&quot;#,##0.00;&quot;$&quot;\-#,##0.00"/>
    <numFmt numFmtId="42" formatCode="_ &quot;$&quot;* #,##0_ ;_ &quot;$&quot;* \-#,##0_ ;_ &quot;$&quot;* &quot;-&quot;_ ;_ @_ "/>
    <numFmt numFmtId="164" formatCode="_-* #,##0_-;\-* #,##0_-;_-* &quot;-&quot;_-;_-@_-"/>
    <numFmt numFmtId="165" formatCode="_-* #,##0.00_-;\-* #,##0.00_-;_-* &quot;-&quot;??_-;_-@_-"/>
    <numFmt numFmtId="166" formatCode="#,##0;[Red]\(#,##0\)"/>
    <numFmt numFmtId="167" formatCode="_-* #,##0_-;\-* #,##0_-;_-* &quot;-&quot;??_-;_-@_-"/>
    <numFmt numFmtId="168" formatCode="_-* #,##0.00000_-;\-* #,##0.00000_-;_-* &quot;-&quot;??_-;_-@_-"/>
    <numFmt numFmtId="169" formatCode="&quot;$&quot;#,##0.000;&quot;$&quot;\-#,##0.000"/>
    <numFmt numFmtId="170" formatCode="_-* #,##0.0_-;\-* #,##0.0_-;_-* &quot;-&quot;_-;_-@_-"/>
  </numFmts>
  <fonts count="15" x14ac:knownFonts="1">
    <font>
      <sz val="10"/>
      <name val="Arial"/>
      <charset val="204"/>
    </font>
    <font>
      <sz val="10"/>
      <name val="Arial"/>
      <family val="2"/>
    </font>
    <font>
      <b/>
      <sz val="10"/>
      <name val="Arial"/>
      <family val="2"/>
      <charset val="204"/>
    </font>
    <font>
      <sz val="8"/>
      <name val="Arial"/>
      <family val="2"/>
    </font>
    <font>
      <sz val="10"/>
      <name val="Arial"/>
      <family val="2"/>
    </font>
    <font>
      <sz val="10"/>
      <name val="Arial"/>
      <family val="2"/>
    </font>
    <font>
      <b/>
      <sz val="10"/>
      <name val="Arial"/>
      <family val="2"/>
    </font>
    <font>
      <sz val="8"/>
      <name val="Arial"/>
      <family val="2"/>
    </font>
    <font>
      <b/>
      <sz val="9"/>
      <name val="Arial"/>
      <family val="2"/>
    </font>
    <font>
      <sz val="9"/>
      <name val="Arial"/>
      <family val="2"/>
    </font>
    <font>
      <b/>
      <i/>
      <sz val="9"/>
      <name val="Arial"/>
      <family val="2"/>
    </font>
    <font>
      <sz val="16"/>
      <name val="Arial"/>
      <family val="2"/>
    </font>
    <font>
      <u/>
      <sz val="10"/>
      <name val="Arial"/>
      <family val="2"/>
    </font>
    <font>
      <sz val="11"/>
      <name val="Aptos"/>
      <family val="2"/>
    </font>
    <font>
      <sz val="7"/>
      <name val="Times New Roman"/>
      <family val="1"/>
    </font>
  </fonts>
  <fills count="1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0" tint="-4.9989318521683403E-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42" fontId="1" fillId="0" borderId="0" applyFont="0" applyFill="0" applyBorder="0" applyAlignment="0" applyProtection="0"/>
  </cellStyleXfs>
  <cellXfs count="208">
    <xf numFmtId="0" fontId="0" fillId="0" borderId="0" xfId="0"/>
    <xf numFmtId="0" fontId="0" fillId="0" borderId="4" xfId="0" applyBorder="1"/>
    <xf numFmtId="9" fontId="0" fillId="0" borderId="4" xfId="3" applyFont="1" applyBorder="1"/>
    <xf numFmtId="0" fontId="0" fillId="0" borderId="5" xfId="0" applyBorder="1"/>
    <xf numFmtId="0" fontId="0" fillId="0" borderId="8" xfId="0" applyBorder="1"/>
    <xf numFmtId="167" fontId="0" fillId="0" borderId="10" xfId="1" applyNumberFormat="1" applyFont="1" applyBorder="1"/>
    <xf numFmtId="0" fontId="0" fillId="0" borderId="6" xfId="0" applyBorder="1"/>
    <xf numFmtId="0" fontId="0" fillId="0" borderId="11" xfId="0" applyBorder="1"/>
    <xf numFmtId="0" fontId="0" fillId="0" borderId="10" xfId="0" applyBorder="1"/>
    <xf numFmtId="0" fontId="0" fillId="0" borderId="0" xfId="0" applyAlignment="1">
      <alignment horizontal="center"/>
    </xf>
    <xf numFmtId="164" fontId="0" fillId="0" borderId="0" xfId="2" applyFont="1" applyBorder="1"/>
    <xf numFmtId="0" fontId="0" fillId="0" borderId="4" xfId="0" applyBorder="1" applyAlignment="1">
      <alignment horizontal="right"/>
    </xf>
    <xf numFmtId="0" fontId="2" fillId="0" borderId="0" xfId="0" applyFont="1"/>
    <xf numFmtId="0" fontId="0" fillId="0" borderId="15" xfId="0" applyBorder="1"/>
    <xf numFmtId="167" fontId="4" fillId="0" borderId="0" xfId="1" applyNumberFormat="1" applyFont="1" applyFill="1" applyBorder="1"/>
    <xf numFmtId="164" fontId="0" fillId="0" borderId="13" xfId="2" applyFont="1" applyBorder="1"/>
    <xf numFmtId="164" fontId="0" fillId="0" borderId="14" xfId="2" applyFont="1" applyBorder="1"/>
    <xf numFmtId="164" fontId="0" fillId="0" borderId="11" xfId="2" applyFont="1" applyBorder="1"/>
    <xf numFmtId="164" fontId="0" fillId="0" borderId="7" xfId="2" applyFont="1" applyBorder="1"/>
    <xf numFmtId="164" fontId="0" fillId="0" borderId="10" xfId="2" applyFont="1" applyBorder="1"/>
    <xf numFmtId="0" fontId="0" fillId="0" borderId="10" xfId="0" applyBorder="1" applyAlignment="1">
      <alignment horizontal="center"/>
    </xf>
    <xf numFmtId="167" fontId="4" fillId="0" borderId="10" xfId="1" applyNumberFormat="1" applyFont="1" applyFill="1" applyBorder="1"/>
    <xf numFmtId="0" fontId="5" fillId="0" borderId="4" xfId="0" applyFont="1" applyBorder="1" applyAlignment="1">
      <alignment horizontal="right"/>
    </xf>
    <xf numFmtId="0" fontId="6" fillId="0" borderId="2" xfId="0" applyFont="1" applyBorder="1" applyAlignment="1">
      <alignment horizontal="right"/>
    </xf>
    <xf numFmtId="0" fontId="5" fillId="0" borderId="4" xfId="0" applyFont="1" applyBorder="1" applyAlignment="1">
      <alignment horizontal="left"/>
    </xf>
    <xf numFmtId="0" fontId="6" fillId="0" borderId="4" xfId="0" applyFont="1" applyBorder="1" applyAlignment="1">
      <alignment horizontal="left"/>
    </xf>
    <xf numFmtId="0" fontId="5" fillId="0" borderId="4" xfId="0" applyFont="1" applyBorder="1"/>
    <xf numFmtId="0" fontId="5" fillId="0" borderId="2" xfId="0" applyFont="1" applyBorder="1" applyAlignment="1">
      <alignment horizontal="left"/>
    </xf>
    <xf numFmtId="0" fontId="5" fillId="0" borderId="4" xfId="0" applyFont="1" applyBorder="1" applyAlignment="1">
      <alignment wrapText="1"/>
    </xf>
    <xf numFmtId="0" fontId="5" fillId="0" borderId="2" xfId="0" applyFont="1" applyBorder="1" applyAlignment="1">
      <alignment horizontal="left" wrapText="1"/>
    </xf>
    <xf numFmtId="168" fontId="0" fillId="3" borderId="14" xfId="1" applyNumberFormat="1" applyFont="1" applyFill="1" applyBorder="1"/>
    <xf numFmtId="0" fontId="6" fillId="0" borderId="9" xfId="0" applyFont="1" applyBorder="1" applyAlignment="1">
      <alignment horizontal="left"/>
    </xf>
    <xf numFmtId="0" fontId="5" fillId="0" borderId="3" xfId="0" applyFont="1" applyBorder="1" applyAlignment="1">
      <alignment horizontal="right"/>
    </xf>
    <xf numFmtId="167" fontId="0" fillId="3" borderId="12" xfId="1" applyNumberFormat="1" applyFont="1" applyFill="1" applyBorder="1"/>
    <xf numFmtId="167" fontId="0" fillId="3" borderId="14" xfId="1" applyNumberFormat="1" applyFont="1" applyFill="1" applyBorder="1"/>
    <xf numFmtId="169" fontId="0" fillId="3" borderId="14" xfId="1" applyNumberFormat="1" applyFont="1" applyFill="1" applyBorder="1"/>
    <xf numFmtId="164" fontId="0" fillId="3" borderId="14" xfId="2" applyFont="1" applyFill="1" applyBorder="1"/>
    <xf numFmtId="5" fontId="0" fillId="3" borderId="2" xfId="1" applyNumberFormat="1" applyFont="1" applyFill="1" applyBorder="1"/>
    <xf numFmtId="9" fontId="0" fillId="3" borderId="2" xfId="3" applyFont="1" applyFill="1" applyBorder="1" applyAlignment="1">
      <alignment horizontal="center"/>
    </xf>
    <xf numFmtId="0" fontId="6" fillId="0" borderId="2" xfId="0" applyFont="1" applyBorder="1" applyAlignment="1">
      <alignment horizontal="left" wrapText="1"/>
    </xf>
    <xf numFmtId="0" fontId="6" fillId="0" borderId="0" xfId="0" applyFont="1"/>
    <xf numFmtId="0" fontId="9" fillId="0" borderId="0" xfId="0" applyFont="1"/>
    <xf numFmtId="0" fontId="8" fillId="0" borderId="2" xfId="0" applyFont="1" applyBorder="1" applyAlignment="1">
      <alignment horizontal="center"/>
    </xf>
    <xf numFmtId="0" fontId="10" fillId="0" borderId="4" xfId="0" applyFont="1" applyBorder="1"/>
    <xf numFmtId="0" fontId="9" fillId="0" borderId="4" xfId="0" applyFont="1" applyBorder="1"/>
    <xf numFmtId="0" fontId="9" fillId="0" borderId="15" xfId="0" applyFont="1" applyBorder="1"/>
    <xf numFmtId="0" fontId="9" fillId="0" borderId="7" xfId="0" applyFont="1" applyBorder="1"/>
    <xf numFmtId="166" fontId="9" fillId="0" borderId="0" xfId="0" applyNumberFormat="1" applyFont="1"/>
    <xf numFmtId="0" fontId="9" fillId="0" borderId="10" xfId="0" applyFont="1" applyBorder="1"/>
    <xf numFmtId="9" fontId="9" fillId="0" borderId="4" xfId="3" applyFont="1" applyFill="1" applyBorder="1" applyAlignment="1">
      <alignment horizontal="center"/>
    </xf>
    <xf numFmtId="166" fontId="9" fillId="0" borderId="5" xfId="0" applyNumberFormat="1" applyFont="1" applyBorder="1"/>
    <xf numFmtId="166" fontId="9" fillId="0" borderId="10" xfId="0" applyNumberFormat="1" applyFont="1" applyBorder="1"/>
    <xf numFmtId="166" fontId="9" fillId="0" borderId="1" xfId="0" applyNumberFormat="1" applyFont="1" applyBorder="1"/>
    <xf numFmtId="166" fontId="9" fillId="0" borderId="8" xfId="0" applyNumberFormat="1" applyFont="1" applyBorder="1"/>
    <xf numFmtId="0" fontId="9" fillId="0" borderId="4" xfId="0" applyFont="1" applyBorder="1" applyAlignment="1">
      <alignment horizontal="right"/>
    </xf>
    <xf numFmtId="9" fontId="9" fillId="0" borderId="4" xfId="3" applyFont="1" applyFill="1" applyBorder="1"/>
    <xf numFmtId="166" fontId="8" fillId="2" borderId="12" xfId="0" applyNumberFormat="1" applyFont="1" applyFill="1" applyBorder="1"/>
    <xf numFmtId="166" fontId="8" fillId="2" borderId="2" xfId="0" applyNumberFormat="1" applyFont="1" applyFill="1" applyBorder="1"/>
    <xf numFmtId="0" fontId="9" fillId="0" borderId="4" xfId="0" applyFont="1" applyBorder="1" applyAlignment="1">
      <alignment horizontal="left"/>
    </xf>
    <xf numFmtId="0" fontId="8" fillId="0" borderId="4" xfId="0" applyFont="1" applyBorder="1" applyAlignment="1">
      <alignment horizontal="right"/>
    </xf>
    <xf numFmtId="9" fontId="9" fillId="0" borderId="4" xfId="3" applyFont="1" applyBorder="1"/>
    <xf numFmtId="0" fontId="9" fillId="2" borderId="4" xfId="0" applyFont="1" applyFill="1" applyBorder="1"/>
    <xf numFmtId="166" fontId="9" fillId="2" borderId="5" xfId="0" applyNumberFormat="1" applyFont="1" applyFill="1" applyBorder="1"/>
    <xf numFmtId="166" fontId="9" fillId="2" borderId="10" xfId="0" applyNumberFormat="1" applyFont="1" applyFill="1" applyBorder="1"/>
    <xf numFmtId="166" fontId="9" fillId="2" borderId="12" xfId="0" applyNumberFormat="1" applyFont="1" applyFill="1" applyBorder="1"/>
    <xf numFmtId="166" fontId="9" fillId="2" borderId="13" xfId="0" applyNumberFormat="1" applyFont="1" applyFill="1" applyBorder="1"/>
    <xf numFmtId="166" fontId="9" fillId="2" borderId="14" xfId="0" applyNumberFormat="1" applyFont="1" applyFill="1" applyBorder="1"/>
    <xf numFmtId="0" fontId="9" fillId="2" borderId="4" xfId="0" applyFont="1" applyFill="1" applyBorder="1" applyAlignment="1">
      <alignment horizontal="left"/>
    </xf>
    <xf numFmtId="0" fontId="8" fillId="0" borderId="3" xfId="0" applyFont="1" applyBorder="1" applyAlignment="1">
      <alignment horizontal="right"/>
    </xf>
    <xf numFmtId="0" fontId="9" fillId="0" borderId="3" xfId="0" applyFont="1" applyBorder="1"/>
    <xf numFmtId="166" fontId="9" fillId="0" borderId="6" xfId="0" applyNumberFormat="1" applyFont="1" applyBorder="1"/>
    <xf numFmtId="0" fontId="9" fillId="0" borderId="1" xfId="0" applyFont="1" applyBorder="1"/>
    <xf numFmtId="0" fontId="9" fillId="0" borderId="8" xfId="0" applyFont="1" applyBorder="1"/>
    <xf numFmtId="164" fontId="0" fillId="0" borderId="14" xfId="2" applyFont="1" applyFill="1" applyBorder="1"/>
    <xf numFmtId="42" fontId="4" fillId="4" borderId="2" xfId="4" applyFont="1" applyFill="1" applyBorder="1"/>
    <xf numFmtId="9" fontId="4" fillId="4" borderId="2" xfId="3" applyFont="1" applyFill="1" applyBorder="1"/>
    <xf numFmtId="0" fontId="1" fillId="0" borderId="2" xfId="0" applyFont="1" applyBorder="1" applyAlignment="1">
      <alignment horizontal="left"/>
    </xf>
    <xf numFmtId="164" fontId="0" fillId="0" borderId="13" xfId="2" applyFont="1" applyFill="1" applyBorder="1"/>
    <xf numFmtId="0" fontId="1" fillId="0" borderId="9" xfId="0" applyFont="1" applyBorder="1" applyAlignment="1">
      <alignment horizontal="left" wrapText="1"/>
    </xf>
    <xf numFmtId="167" fontId="0" fillId="0" borderId="0" xfId="1" applyNumberFormat="1" applyFont="1" applyFill="1" applyBorder="1"/>
    <xf numFmtId="167" fontId="0" fillId="0" borderId="10" xfId="1" applyNumberFormat="1" applyFont="1" applyFill="1" applyBorder="1"/>
    <xf numFmtId="0" fontId="1" fillId="0" borderId="4" xfId="0" applyFont="1" applyBorder="1" applyAlignment="1">
      <alignment horizontal="left" wrapText="1"/>
    </xf>
    <xf numFmtId="7" fontId="0" fillId="0" borderId="14" xfId="1" applyNumberFormat="1" applyFont="1" applyFill="1" applyBorder="1"/>
    <xf numFmtId="0" fontId="1" fillId="0" borderId="4" xfId="0" applyFont="1" applyBorder="1" applyAlignment="1">
      <alignment horizontal="left"/>
    </xf>
    <xf numFmtId="0" fontId="1" fillId="0" borderId="4" xfId="0" applyFont="1" applyBorder="1"/>
    <xf numFmtId="0" fontId="1" fillId="0" borderId="9" xfId="0" applyFont="1" applyBorder="1" applyAlignment="1">
      <alignment wrapText="1"/>
    </xf>
    <xf numFmtId="0" fontId="1" fillId="0" borderId="9" xfId="0" applyFont="1" applyBorder="1" applyAlignment="1">
      <alignment horizontal="left"/>
    </xf>
    <xf numFmtId="0" fontId="0" fillId="0" borderId="3" xfId="0" applyBorder="1" applyAlignment="1">
      <alignment horizontal="center" vertical="center"/>
    </xf>
    <xf numFmtId="0" fontId="0" fillId="0" borderId="4" xfId="0" applyBorder="1" applyAlignment="1">
      <alignment horizontal="center" vertical="center"/>
    </xf>
    <xf numFmtId="0" fontId="1" fillId="0" borderId="0" xfId="0" applyFont="1"/>
    <xf numFmtId="0" fontId="1" fillId="0" borderId="4" xfId="0" applyFont="1" applyBorder="1" applyAlignment="1">
      <alignment wrapText="1"/>
    </xf>
    <xf numFmtId="0" fontId="1" fillId="0" borderId="0" xfId="0" applyFont="1" applyAlignment="1">
      <alignment wrapText="1"/>
    </xf>
    <xf numFmtId="9" fontId="1" fillId="3" borderId="2" xfId="3" applyFont="1" applyFill="1" applyBorder="1" applyAlignment="1">
      <alignment horizontal="center"/>
    </xf>
    <xf numFmtId="164" fontId="0" fillId="0" borderId="0" xfId="2" applyFont="1"/>
    <xf numFmtId="164" fontId="6" fillId="0" borderId="2" xfId="2" applyFont="1" applyBorder="1"/>
    <xf numFmtId="164" fontId="1" fillId="0" borderId="0" xfId="2" applyFont="1" applyFill="1" applyBorder="1"/>
    <xf numFmtId="0" fontId="9" fillId="0" borderId="4" xfId="0" applyFont="1" applyBorder="1" applyAlignment="1">
      <alignment horizontal="left" vertical="center"/>
    </xf>
    <xf numFmtId="0" fontId="9" fillId="0" borderId="0" xfId="0" applyFont="1" applyAlignment="1">
      <alignment wrapText="1"/>
    </xf>
    <xf numFmtId="0" fontId="9" fillId="0" borderId="4" xfId="0" applyFont="1" applyBorder="1" applyAlignment="1">
      <alignment wrapText="1"/>
    </xf>
    <xf numFmtId="164" fontId="0" fillId="3" borderId="7" xfId="2" applyFont="1" applyFill="1" applyBorder="1"/>
    <xf numFmtId="164" fontId="0" fillId="3" borderId="10" xfId="2" applyFont="1" applyFill="1" applyBorder="1"/>
    <xf numFmtId="10" fontId="1" fillId="3" borderId="2" xfId="3" applyNumberFormat="1" applyFont="1" applyFill="1" applyBorder="1" applyAlignment="1">
      <alignment horizontal="center"/>
    </xf>
    <xf numFmtId="164" fontId="0" fillId="3" borderId="2" xfId="2" applyFont="1" applyFill="1" applyBorder="1"/>
    <xf numFmtId="0" fontId="0" fillId="0" borderId="14" xfId="0" applyBorder="1"/>
    <xf numFmtId="0" fontId="0" fillId="0" borderId="3" xfId="0" applyBorder="1"/>
    <xf numFmtId="164" fontId="0" fillId="0" borderId="10" xfId="2" applyFont="1" applyFill="1" applyBorder="1"/>
    <xf numFmtId="164" fontId="0" fillId="0" borderId="0" xfId="2" applyFont="1" applyFill="1" applyBorder="1"/>
    <xf numFmtId="164" fontId="0" fillId="0" borderId="2" xfId="2" applyFont="1" applyFill="1" applyBorder="1"/>
    <xf numFmtId="164" fontId="0" fillId="0" borderId="12" xfId="2" applyFont="1" applyFill="1" applyBorder="1"/>
    <xf numFmtId="0" fontId="1" fillId="0" borderId="10" xfId="0" applyFont="1" applyBorder="1"/>
    <xf numFmtId="0" fontId="1" fillId="0" borderId="10" xfId="0" applyFont="1" applyBorder="1" applyAlignment="1">
      <alignment wrapText="1"/>
    </xf>
    <xf numFmtId="0" fontId="6" fillId="0" borderId="9" xfId="0" applyFont="1" applyBorder="1" applyAlignment="1">
      <alignment horizontal="center"/>
    </xf>
    <xf numFmtId="0" fontId="0" fillId="0" borderId="4" xfId="0" applyBorder="1" applyAlignment="1">
      <alignment horizontal="center"/>
    </xf>
    <xf numFmtId="0" fontId="1" fillId="0" borderId="4" xfId="0" applyFont="1" applyBorder="1" applyAlignment="1">
      <alignment horizontal="center"/>
    </xf>
    <xf numFmtId="0" fontId="0" fillId="0" borderId="3" xfId="0" applyBorder="1" applyAlignment="1">
      <alignment horizontal="center"/>
    </xf>
    <xf numFmtId="164" fontId="0" fillId="0" borderId="15" xfId="2" applyFont="1" applyBorder="1"/>
    <xf numFmtId="164" fontId="0" fillId="0" borderId="5" xfId="2" applyFont="1" applyBorder="1"/>
    <xf numFmtId="164" fontId="1" fillId="0" borderId="5" xfId="2" applyFont="1" applyFill="1" applyBorder="1"/>
    <xf numFmtId="164" fontId="1" fillId="0" borderId="10" xfId="2" applyFont="1" applyFill="1" applyBorder="1"/>
    <xf numFmtId="164" fontId="0" fillId="0" borderId="5" xfId="2" applyFont="1" applyFill="1" applyBorder="1"/>
    <xf numFmtId="164" fontId="0" fillId="3" borderId="4" xfId="2" applyFont="1" applyFill="1" applyBorder="1"/>
    <xf numFmtId="164" fontId="0" fillId="0" borderId="4" xfId="2" applyFont="1" applyFill="1" applyBorder="1"/>
    <xf numFmtId="164" fontId="0" fillId="3" borderId="9" xfId="2" applyFont="1" applyFill="1" applyBorder="1"/>
    <xf numFmtId="164" fontId="0" fillId="3" borderId="3" xfId="2" applyFont="1" applyFill="1" applyBorder="1"/>
    <xf numFmtId="164" fontId="0" fillId="3" borderId="8" xfId="2" applyFont="1" applyFill="1" applyBorder="1"/>
    <xf numFmtId="164" fontId="6" fillId="9" borderId="15" xfId="2" applyFont="1" applyFill="1" applyBorder="1" applyAlignment="1">
      <alignment horizontal="center"/>
    </xf>
    <xf numFmtId="164" fontId="6" fillId="9" borderId="11" xfId="2" applyFont="1" applyFill="1" applyBorder="1" applyAlignment="1">
      <alignment horizontal="center"/>
    </xf>
    <xf numFmtId="164" fontId="6" fillId="9" borderId="7" xfId="2" applyFont="1" applyFill="1" applyBorder="1" applyAlignment="1">
      <alignment horizontal="center"/>
    </xf>
    <xf numFmtId="164" fontId="6" fillId="9" borderId="2" xfId="2" applyFont="1" applyFill="1" applyBorder="1"/>
    <xf numFmtId="164" fontId="0" fillId="9" borderId="12" xfId="2" applyFont="1" applyFill="1" applyBorder="1"/>
    <xf numFmtId="164" fontId="0" fillId="9" borderId="13" xfId="2" applyFont="1" applyFill="1" applyBorder="1"/>
    <xf numFmtId="164" fontId="0" fillId="9" borderId="14" xfId="2" applyFont="1" applyFill="1" applyBorder="1"/>
    <xf numFmtId="164" fontId="0" fillId="9" borderId="2" xfId="2" applyFont="1" applyFill="1" applyBorder="1"/>
    <xf numFmtId="0" fontId="6" fillId="9" borderId="2" xfId="0" applyFont="1" applyFill="1" applyBorder="1"/>
    <xf numFmtId="0" fontId="6" fillId="9" borderId="13" xfId="0" applyFont="1" applyFill="1" applyBorder="1" applyAlignment="1">
      <alignment wrapText="1"/>
    </xf>
    <xf numFmtId="164" fontId="6" fillId="0" borderId="13" xfId="2" applyFont="1" applyBorder="1" applyAlignment="1">
      <alignment horizontal="center"/>
    </xf>
    <xf numFmtId="164" fontId="6" fillId="0" borderId="12" xfId="2" applyFont="1" applyBorder="1" applyAlignment="1">
      <alignment horizontal="center"/>
    </xf>
    <xf numFmtId="0" fontId="6" fillId="9" borderId="2" xfId="0" applyFont="1" applyFill="1" applyBorder="1" applyAlignment="1">
      <alignment horizontal="right"/>
    </xf>
    <xf numFmtId="0" fontId="6" fillId="9" borderId="4" xfId="0" applyFont="1" applyFill="1" applyBorder="1" applyAlignment="1">
      <alignment horizontal="left"/>
    </xf>
    <xf numFmtId="0" fontId="6" fillId="9" borderId="9" xfId="0" applyFont="1" applyFill="1" applyBorder="1" applyAlignment="1">
      <alignment horizontal="left"/>
    </xf>
    <xf numFmtId="7" fontId="0" fillId="0" borderId="10" xfId="1" applyNumberFormat="1" applyFont="1" applyFill="1" applyBorder="1"/>
    <xf numFmtId="0" fontId="1" fillId="0" borderId="4" xfId="0" applyFont="1" applyBorder="1" applyAlignment="1">
      <alignment horizontal="right"/>
    </xf>
    <xf numFmtId="0" fontId="1" fillId="0" borderId="13" xfId="0" applyFont="1" applyBorder="1" applyAlignment="1">
      <alignment horizontal="center"/>
    </xf>
    <xf numFmtId="0" fontId="1" fillId="0" borderId="14" xfId="0" applyFont="1" applyBorder="1" applyAlignment="1">
      <alignment horizontal="center"/>
    </xf>
    <xf numFmtId="166" fontId="8" fillId="7" borderId="3" xfId="0" applyNumberFormat="1" applyFont="1" applyFill="1" applyBorder="1"/>
    <xf numFmtId="166" fontId="9" fillId="0" borderId="12" xfId="0" applyNumberFormat="1" applyFont="1" applyBorder="1"/>
    <xf numFmtId="166" fontId="9" fillId="0" borderId="13" xfId="0" applyNumberFormat="1" applyFont="1" applyBorder="1"/>
    <xf numFmtId="166" fontId="9" fillId="0" borderId="14" xfId="0" applyNumberFormat="1" applyFont="1" applyBorder="1"/>
    <xf numFmtId="0" fontId="13" fillId="0" borderId="0" xfId="0" applyFont="1" applyAlignment="1">
      <alignment vertical="center"/>
    </xf>
    <xf numFmtId="167" fontId="0" fillId="0" borderId="0" xfId="1" applyNumberFormat="1" applyFont="1" applyBorder="1"/>
    <xf numFmtId="0" fontId="0" fillId="0" borderId="1" xfId="0" applyBorder="1"/>
    <xf numFmtId="166" fontId="8" fillId="2" borderId="13" xfId="0" applyNumberFormat="1" applyFont="1" applyFill="1" applyBorder="1"/>
    <xf numFmtId="0" fontId="9" fillId="0" borderId="9" xfId="0" applyFont="1" applyBorder="1"/>
    <xf numFmtId="166" fontId="9" fillId="0" borderId="4" xfId="0" applyNumberFormat="1" applyFont="1" applyBorder="1"/>
    <xf numFmtId="166" fontId="9" fillId="5" borderId="4" xfId="0" applyNumberFormat="1" applyFont="1" applyFill="1" applyBorder="1"/>
    <xf numFmtId="166" fontId="9" fillId="6" borderId="2" xfId="0" applyNumberFormat="1" applyFont="1" applyFill="1" applyBorder="1"/>
    <xf numFmtId="167" fontId="0" fillId="0" borderId="12" xfId="1" applyNumberFormat="1" applyFont="1" applyFill="1" applyBorder="1"/>
    <xf numFmtId="167" fontId="0" fillId="0" borderId="2" xfId="1" applyNumberFormat="1" applyFont="1" applyFill="1" applyBorder="1"/>
    <xf numFmtId="0" fontId="5" fillId="0" borderId="0" xfId="0" applyFont="1" applyAlignment="1">
      <alignment wrapText="1"/>
    </xf>
    <xf numFmtId="0" fontId="6" fillId="0" borderId="2" xfId="0" applyFont="1" applyBorder="1" applyAlignment="1">
      <alignment horizontal="center"/>
    </xf>
    <xf numFmtId="0" fontId="6" fillId="0" borderId="5" xfId="0" applyFont="1" applyBorder="1" applyAlignment="1">
      <alignment horizontal="center"/>
    </xf>
    <xf numFmtId="0" fontId="6" fillId="9" borderId="2" xfId="0" applyFont="1" applyFill="1" applyBorder="1" applyAlignment="1">
      <alignment horizontal="left" vertical="center"/>
    </xf>
    <xf numFmtId="0" fontId="6" fillId="9" borderId="2" xfId="0" applyFont="1" applyFill="1" applyBorder="1" applyAlignment="1">
      <alignment wrapText="1"/>
    </xf>
    <xf numFmtId="0" fontId="6" fillId="9" borderId="9" xfId="0" applyFont="1" applyFill="1" applyBorder="1"/>
    <xf numFmtId="0" fontId="1" fillId="0" borderId="2" xfId="0" applyFont="1" applyBorder="1"/>
    <xf numFmtId="0" fontId="0" fillId="0" borderId="2" xfId="0" applyBorder="1"/>
    <xf numFmtId="0" fontId="0" fillId="0" borderId="7" xfId="0" applyBorder="1"/>
    <xf numFmtId="0" fontId="6" fillId="0" borderId="15" xfId="0" applyFont="1" applyBorder="1" applyAlignment="1">
      <alignment horizontal="center"/>
    </xf>
    <xf numFmtId="0" fontId="0" fillId="0" borderId="9" xfId="0" applyBorder="1" applyAlignment="1">
      <alignment horizontal="center"/>
    </xf>
    <xf numFmtId="0" fontId="6" fillId="0" borderId="4" xfId="0" applyFont="1" applyBorder="1" applyAlignment="1">
      <alignment horizontal="center"/>
    </xf>
    <xf numFmtId="0" fontId="0" fillId="0" borderId="8" xfId="0" applyBorder="1" applyAlignment="1">
      <alignment horizontal="center"/>
    </xf>
    <xf numFmtId="167" fontId="0" fillId="3" borderId="2" xfId="1" applyNumberFormat="1" applyFont="1" applyFill="1" applyBorder="1"/>
    <xf numFmtId="164" fontId="0" fillId="9" borderId="2" xfId="0" applyNumberFormat="1" applyFill="1" applyBorder="1"/>
    <xf numFmtId="167" fontId="5" fillId="0" borderId="2" xfId="1" applyNumberFormat="1" applyFont="1" applyFill="1" applyBorder="1"/>
    <xf numFmtId="167" fontId="5" fillId="9" borderId="2" xfId="1" applyNumberFormat="1" applyFont="1" applyFill="1" applyBorder="1"/>
    <xf numFmtId="167" fontId="4" fillId="0" borderId="2" xfId="1" applyNumberFormat="1" applyFont="1" applyFill="1" applyBorder="1"/>
    <xf numFmtId="167" fontId="4" fillId="9" borderId="2" xfId="1" applyNumberFormat="1" applyFont="1" applyFill="1" applyBorder="1"/>
    <xf numFmtId="170" fontId="0" fillId="0" borderId="2" xfId="2" applyNumberFormat="1" applyFont="1" applyBorder="1"/>
    <xf numFmtId="0" fontId="8" fillId="0" borderId="9" xfId="0" applyFont="1" applyBorder="1" applyAlignment="1">
      <alignment horizontal="center"/>
    </xf>
    <xf numFmtId="0" fontId="8" fillId="0" borderId="3" xfId="0" applyFont="1" applyBorder="1" applyAlignment="1">
      <alignment horizontal="center"/>
    </xf>
    <xf numFmtId="0" fontId="8" fillId="0" borderId="12" xfId="0" applyFont="1" applyBorder="1" applyAlignment="1">
      <alignment horizontal="center"/>
    </xf>
    <xf numFmtId="0" fontId="8" fillId="0" borderId="14" xfId="0" applyFont="1" applyBorder="1" applyAlignment="1">
      <alignment horizont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8" fillId="0" borderId="13" xfId="0" applyFont="1" applyBorder="1" applyAlignment="1">
      <alignment horizontal="center"/>
    </xf>
    <xf numFmtId="0" fontId="6" fillId="0" borderId="5" xfId="0" applyFont="1" applyBorder="1" applyAlignment="1">
      <alignment horizontal="left"/>
    </xf>
    <xf numFmtId="0" fontId="6" fillId="0" borderId="0" xfId="0" applyFont="1" applyAlignment="1">
      <alignment horizontal="left"/>
    </xf>
    <xf numFmtId="0" fontId="1" fillId="8" borderId="2" xfId="0" applyFont="1" applyFill="1" applyBorder="1" applyAlignment="1">
      <alignment horizontal="left" wrapText="1"/>
    </xf>
    <xf numFmtId="0" fontId="5" fillId="8" borderId="2" xfId="0" applyFont="1" applyFill="1" applyBorder="1" applyAlignment="1">
      <alignment horizontal="left" wrapText="1"/>
    </xf>
    <xf numFmtId="0" fontId="1" fillId="0" borderId="12" xfId="0" applyFont="1" applyBorder="1" applyAlignment="1">
      <alignment horizontal="left" wrapText="1"/>
    </xf>
    <xf numFmtId="0" fontId="5" fillId="0" borderId="13" xfId="0" applyFont="1" applyBorder="1" applyAlignment="1">
      <alignment horizontal="left" wrapText="1"/>
    </xf>
    <xf numFmtId="0" fontId="5" fillId="0" borderId="14" xfId="0" applyFont="1" applyBorder="1" applyAlignment="1">
      <alignment horizontal="left" wrapText="1"/>
    </xf>
    <xf numFmtId="0" fontId="6" fillId="0" borderId="12" xfId="0" applyFont="1" applyBorder="1" applyAlignment="1">
      <alignment horizontal="center"/>
    </xf>
    <xf numFmtId="0" fontId="6" fillId="0" borderId="14" xfId="0" applyFont="1" applyBorder="1" applyAlignment="1">
      <alignment horizontal="center"/>
    </xf>
    <xf numFmtId="0" fontId="6" fillId="0" borderId="13" xfId="0" applyFont="1" applyBorder="1" applyAlignment="1">
      <alignment horizontal="center"/>
    </xf>
    <xf numFmtId="0" fontId="6" fillId="0" borderId="15"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164" fontId="6" fillId="0" borderId="13" xfId="2" applyFont="1" applyBorder="1" applyAlignment="1">
      <alignment horizontal="center"/>
    </xf>
    <xf numFmtId="164" fontId="6" fillId="0" borderId="14" xfId="2" applyFont="1" applyBorder="1" applyAlignment="1">
      <alignment horizontal="center"/>
    </xf>
    <xf numFmtId="0" fontId="6" fillId="0" borderId="9" xfId="0" applyFont="1" applyBorder="1" applyAlignment="1">
      <alignment horizontal="center" vertical="center"/>
    </xf>
    <xf numFmtId="0" fontId="6" fillId="0" borderId="3" xfId="0" applyFont="1" applyBorder="1" applyAlignment="1">
      <alignment horizontal="center" vertical="center"/>
    </xf>
    <xf numFmtId="0" fontId="1" fillId="0" borderId="15"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right"/>
    </xf>
  </cellXfs>
  <cellStyles count="5">
    <cellStyle name="Millares" xfId="1" builtinId="3"/>
    <cellStyle name="Millares [0]" xfId="2" builtinId="6"/>
    <cellStyle name="Moneda [0]" xfId="4" builtinId="7"/>
    <cellStyle name="Normal" xfId="0" builtinId="0"/>
    <cellStyle name="Porcentaje" xfId="3"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2"/>
  <sheetViews>
    <sheetView zoomScaleNormal="100" workbookViewId="0">
      <pane xSplit="1" topLeftCell="B1" activePane="topRight" state="frozen"/>
      <selection pane="topRight" sqref="A1:E1"/>
    </sheetView>
  </sheetViews>
  <sheetFormatPr baseColWidth="10" defaultRowHeight="11.5" x14ac:dyDescent="0.25"/>
  <cols>
    <col min="1" max="1" width="41.08984375" style="41" customWidth="1"/>
    <col min="2" max="2" width="10.90625" style="41" customWidth="1"/>
    <col min="3" max="3" width="9.6328125" style="41" hidden="1" customWidth="1"/>
    <col min="4" max="4" width="9" style="41" hidden="1" customWidth="1"/>
    <col min="5" max="6" width="9.90625" style="41" bestFit="1" customWidth="1"/>
    <col min="7" max="7" width="10.1796875" style="41" bestFit="1" customWidth="1"/>
    <col min="8" max="8" width="9.90625" style="41" bestFit="1" customWidth="1"/>
    <col min="9" max="9" width="10.6328125" style="41" bestFit="1" customWidth="1"/>
    <col min="10" max="12" width="9" style="41" bestFit="1" customWidth="1"/>
    <col min="13" max="13" width="10.08984375" style="41" bestFit="1" customWidth="1"/>
    <col min="14" max="14" width="8.08984375" style="41" bestFit="1" customWidth="1"/>
    <col min="15" max="15" width="9.6328125" style="41" bestFit="1" customWidth="1"/>
    <col min="16" max="16" width="9" style="41" bestFit="1" customWidth="1"/>
    <col min="17" max="17" width="9.90625" style="41" bestFit="1" customWidth="1"/>
    <col min="18" max="16384" width="10.90625" style="41"/>
  </cols>
  <sheetData>
    <row r="1" spans="1:17" ht="23" customHeight="1" x14ac:dyDescent="0.3">
      <c r="A1" s="185" t="s">
        <v>259</v>
      </c>
      <c r="B1" s="186"/>
      <c r="C1" s="186"/>
      <c r="D1" s="186"/>
      <c r="E1" s="186"/>
    </row>
    <row r="2" spans="1:17" ht="18.5" customHeight="1" x14ac:dyDescent="0.3">
      <c r="A2" s="40" t="s">
        <v>55</v>
      </c>
    </row>
    <row r="3" spans="1:17" x14ac:dyDescent="0.25">
      <c r="A3" s="178" t="s">
        <v>21</v>
      </c>
      <c r="B3" s="182" t="s">
        <v>15</v>
      </c>
      <c r="C3" s="180" t="s">
        <v>30</v>
      </c>
      <c r="D3" s="181"/>
      <c r="E3" s="180" t="s">
        <v>31</v>
      </c>
      <c r="F3" s="184"/>
      <c r="G3" s="184"/>
      <c r="H3" s="184"/>
      <c r="I3" s="184"/>
      <c r="J3" s="184"/>
      <c r="K3" s="184"/>
      <c r="L3" s="184"/>
      <c r="M3" s="184"/>
      <c r="N3" s="184"/>
      <c r="O3" s="184"/>
      <c r="P3" s="184"/>
      <c r="Q3" s="181"/>
    </row>
    <row r="4" spans="1:17" ht="22" customHeight="1" x14ac:dyDescent="0.25">
      <c r="A4" s="179"/>
      <c r="B4" s="183"/>
      <c r="C4" s="42" t="s">
        <v>17</v>
      </c>
      <c r="D4" s="42" t="s">
        <v>25</v>
      </c>
      <c r="E4" s="42" t="s">
        <v>225</v>
      </c>
      <c r="F4" s="42" t="s">
        <v>226</v>
      </c>
      <c r="G4" s="42" t="s">
        <v>13</v>
      </c>
      <c r="H4" s="42" t="s">
        <v>7</v>
      </c>
      <c r="I4" s="42" t="s">
        <v>8</v>
      </c>
      <c r="J4" s="42" t="s">
        <v>9</v>
      </c>
      <c r="K4" s="42" t="s">
        <v>10</v>
      </c>
      <c r="L4" s="42" t="s">
        <v>11</v>
      </c>
      <c r="M4" s="42" t="s">
        <v>12</v>
      </c>
      <c r="N4" s="42" t="s">
        <v>14</v>
      </c>
      <c r="O4" s="42" t="s">
        <v>17</v>
      </c>
      <c r="P4" s="42" t="s">
        <v>25</v>
      </c>
      <c r="Q4" s="42" t="s">
        <v>57</v>
      </c>
    </row>
    <row r="5" spans="1:17" x14ac:dyDescent="0.25">
      <c r="A5" s="43" t="s">
        <v>255</v>
      </c>
      <c r="B5" s="44"/>
      <c r="C5" s="45"/>
      <c r="D5" s="46"/>
      <c r="E5" s="47"/>
      <c r="F5" s="47"/>
      <c r="G5" s="47"/>
      <c r="H5" s="47"/>
      <c r="I5" s="47"/>
      <c r="J5" s="47"/>
      <c r="L5" s="48"/>
      <c r="Q5" s="152"/>
    </row>
    <row r="6" spans="1:17" x14ac:dyDescent="0.25">
      <c r="A6" s="44" t="s">
        <v>250</v>
      </c>
      <c r="B6" s="49">
        <f>+'Supuestos generales'!C6</f>
        <v>0.2</v>
      </c>
      <c r="C6" s="50"/>
      <c r="D6" s="51"/>
      <c r="E6" s="47">
        <f>+'Ppto ingresos'!G6*$B$6</f>
        <v>1820746.1629894399</v>
      </c>
      <c r="F6" s="47">
        <f>+'Ppto ingresos'!H6*$B$6</f>
        <v>1823775.6907148801</v>
      </c>
      <c r="G6" s="47">
        <f>+'Ppto ingresos'!I6*$B$6</f>
        <v>1926805.2184403201</v>
      </c>
      <c r="H6" s="47">
        <f>+'Ppto ingresos'!J6*$B$6</f>
        <v>2126805.2184403199</v>
      </c>
      <c r="I6" s="47">
        <f>+'Ppto ingresos'!K6*$B$6</f>
        <v>2026805.2184403201</v>
      </c>
      <c r="J6" s="47">
        <f>+'Ppto ingresos'!L6*$B$6</f>
        <v>2006805.2184403201</v>
      </c>
      <c r="K6" s="47">
        <f>+'Ppto ingresos'!M6*$B$6</f>
        <v>1986805.2184403201</v>
      </c>
      <c r="L6" s="47">
        <f>+'Ppto ingresos'!N6*$B$6</f>
        <v>1926805.2184403201</v>
      </c>
      <c r="M6" s="47">
        <f>+'Ppto ingresos'!O6*$B$6</f>
        <v>1826805.2184403201</v>
      </c>
      <c r="N6" s="47">
        <f>+'Ppto ingresos'!P6*$B$6</f>
        <v>1826805.2184403201</v>
      </c>
      <c r="O6" s="47">
        <f>+'Ppto ingresos'!Q6*$B$6</f>
        <v>1826805.2184403201</v>
      </c>
      <c r="P6" s="47">
        <f>+'Ppto ingresos'!R6*$B$6</f>
        <v>1826805.2184403201</v>
      </c>
      <c r="Q6" s="153">
        <f>SUM(E6:P6)</f>
        <v>22952574.038107522</v>
      </c>
    </row>
    <row r="7" spans="1:17" x14ac:dyDescent="0.25">
      <c r="A7" s="44" t="s">
        <v>251</v>
      </c>
      <c r="B7" s="49">
        <f>+'Supuestos generales'!C7</f>
        <v>0.5</v>
      </c>
      <c r="C7" s="50"/>
      <c r="D7" s="51"/>
      <c r="E7" s="47">
        <f>+'Ppto ingresos'!F6*$B$7</f>
        <v>4544291.5881599998</v>
      </c>
      <c r="F7" s="47">
        <f>+'Ppto ingresos'!G6*$B$7</f>
        <v>4551865.4074735995</v>
      </c>
      <c r="G7" s="47">
        <f>+'Ppto ingresos'!H6*$B$7</f>
        <v>4559439.2267872002</v>
      </c>
      <c r="H7" s="47">
        <f>+'Ppto ingresos'!I6*$B$7</f>
        <v>4817013.0461007999</v>
      </c>
      <c r="I7" s="47">
        <f>+'Ppto ingresos'!J6*$B$7</f>
        <v>5317013.0461007999</v>
      </c>
      <c r="J7" s="47">
        <f>+'Ppto ingresos'!K6*$B$7</f>
        <v>5067013.0461007999</v>
      </c>
      <c r="K7" s="47">
        <f>+'Ppto ingresos'!L6*$B$7</f>
        <v>5017013.0461007999</v>
      </c>
      <c r="L7" s="47">
        <f>+'Ppto ingresos'!M6*$B$7</f>
        <v>4967013.0461007999</v>
      </c>
      <c r="M7" s="47">
        <f>+'Ppto ingresos'!N6*$B$7</f>
        <v>4817013.0461007999</v>
      </c>
      <c r="N7" s="47">
        <f>+'Ppto ingresos'!O6*$B$7</f>
        <v>4567013.0461007999</v>
      </c>
      <c r="O7" s="47">
        <f>+'Ppto ingresos'!P6*$B$7</f>
        <v>4567013.0461007999</v>
      </c>
      <c r="P7" s="47">
        <f>+'Ppto ingresos'!Q6*$B$7</f>
        <v>4567013.0461007999</v>
      </c>
      <c r="Q7" s="153">
        <f t="shared" ref="Q7:Q34" si="0">SUM(E7:P7)</f>
        <v>57358713.637328014</v>
      </c>
    </row>
    <row r="8" spans="1:17" x14ac:dyDescent="0.25">
      <c r="A8" s="44" t="s">
        <v>252</v>
      </c>
      <c r="B8" s="49">
        <f>+'Supuestos generales'!C8</f>
        <v>0.3</v>
      </c>
      <c r="C8" s="50"/>
      <c r="D8" s="51"/>
      <c r="E8" s="52">
        <f>+'Ppto ingresos'!E6*$B$8</f>
        <v>2272145.7940799999</v>
      </c>
      <c r="F8" s="52">
        <f>+'Ppto ingresos'!F6*$B$8</f>
        <v>2726574.9528959999</v>
      </c>
      <c r="G8" s="52">
        <f>+'Ppto ingresos'!G6*$B$8</f>
        <v>2731119.2444841596</v>
      </c>
      <c r="H8" s="52">
        <f>+'Ppto ingresos'!H6*$B$8</f>
        <v>2735663.5360723198</v>
      </c>
      <c r="I8" s="52">
        <f>+'Ppto ingresos'!I6*$B$8</f>
        <v>2890207.82766048</v>
      </c>
      <c r="J8" s="52">
        <f>+'Ppto ingresos'!J6*$B$8</f>
        <v>3190207.82766048</v>
      </c>
      <c r="K8" s="52">
        <f>+'Ppto ingresos'!K6*$B$8</f>
        <v>3040207.82766048</v>
      </c>
      <c r="L8" s="52">
        <f>+'Ppto ingresos'!L6*$B$8</f>
        <v>3010207.82766048</v>
      </c>
      <c r="M8" s="52">
        <f>+'Ppto ingresos'!M6*$B$8</f>
        <v>2980207.82766048</v>
      </c>
      <c r="N8" s="52">
        <f>+'Ppto ingresos'!N6*$B$8</f>
        <v>2890207.82766048</v>
      </c>
      <c r="O8" s="52">
        <f>+'Ppto ingresos'!O6*$B$8</f>
        <v>2740207.82766048</v>
      </c>
      <c r="P8" s="52">
        <f>+'Ppto ingresos'!P6*$B$8</f>
        <v>2740207.82766048</v>
      </c>
      <c r="Q8" s="153">
        <f t="shared" si="0"/>
        <v>33947166.148816317</v>
      </c>
    </row>
    <row r="9" spans="1:17" x14ac:dyDescent="0.25">
      <c r="A9" s="54" t="s">
        <v>253</v>
      </c>
      <c r="B9" s="55"/>
      <c r="C9" s="50"/>
      <c r="D9" s="51"/>
      <c r="E9" s="56">
        <f>SUM(E6:E8)</f>
        <v>8637183.5452294406</v>
      </c>
      <c r="F9" s="56">
        <f t="shared" ref="F9:K9" si="1">SUM(F6:F8)</f>
        <v>9102216.0510844793</v>
      </c>
      <c r="G9" s="56">
        <f t="shared" si="1"/>
        <v>9217363.6897116806</v>
      </c>
      <c r="H9" s="56">
        <f t="shared" si="1"/>
        <v>9679481.8006134387</v>
      </c>
      <c r="I9" s="56">
        <f t="shared" si="1"/>
        <v>10234026.0922016</v>
      </c>
      <c r="J9" s="56">
        <f t="shared" si="1"/>
        <v>10264026.0922016</v>
      </c>
      <c r="K9" s="56">
        <f t="shared" si="1"/>
        <v>10044026.0922016</v>
      </c>
      <c r="L9" s="56">
        <f>SUM(L6:L8)</f>
        <v>9904026.0922015999</v>
      </c>
      <c r="M9" s="151">
        <f t="shared" ref="M9:P9" si="2">SUM(M6:M8)</f>
        <v>9624026.0922015999</v>
      </c>
      <c r="N9" s="151">
        <f t="shared" si="2"/>
        <v>9284026.0922015999</v>
      </c>
      <c r="O9" s="151">
        <f t="shared" si="2"/>
        <v>9134026.0922015999</v>
      </c>
      <c r="P9" s="151">
        <f t="shared" si="2"/>
        <v>9134026.0922015999</v>
      </c>
      <c r="Q9" s="151">
        <f t="shared" si="0"/>
        <v>114258453.82425186</v>
      </c>
    </row>
    <row r="10" spans="1:17" x14ac:dyDescent="0.25">
      <c r="A10" s="58" t="s">
        <v>254</v>
      </c>
      <c r="B10" s="55"/>
      <c r="C10" s="50"/>
      <c r="D10" s="51"/>
      <c r="E10" s="52">
        <f>+'Ppto ingresos'!G45+'Ppto ingresos'!G59+'Ppto ingresos'!G65</f>
        <v>230000</v>
      </c>
      <c r="F10" s="52">
        <f>+'Ppto ingresos'!H45+'Ppto ingresos'!H59+'Ppto ingresos'!H65</f>
        <v>400000</v>
      </c>
      <c r="G10" s="52">
        <f>+'Ppto ingresos'!I45+'Ppto ingresos'!I59+'Ppto ingresos'!I65</f>
        <v>1450000</v>
      </c>
      <c r="H10" s="52">
        <f>+'Ppto ingresos'!J45+'Ppto ingresos'!J59+'Ppto ingresos'!J65</f>
        <v>1180000</v>
      </c>
      <c r="I10" s="52">
        <f>+'Ppto ingresos'!K45+'Ppto ingresos'!K59+'Ppto ingresos'!K65</f>
        <v>1180000</v>
      </c>
      <c r="J10" s="52">
        <f>+'Ppto ingresos'!L45+'Ppto ingresos'!L59+'Ppto ingresos'!L65</f>
        <v>380000</v>
      </c>
      <c r="K10" s="52">
        <f>+'Ppto ingresos'!M45+'Ppto ingresos'!M59+'Ppto ingresos'!M65</f>
        <v>880000</v>
      </c>
      <c r="L10" s="52">
        <f>+'Ppto ingresos'!N45+'Ppto ingresos'!N59+'Ppto ingresos'!N65</f>
        <v>1480000</v>
      </c>
      <c r="M10" s="52">
        <f>+'Ppto ingresos'!O45+'Ppto ingresos'!O59+'Ppto ingresos'!O65</f>
        <v>380000</v>
      </c>
      <c r="N10" s="52">
        <f>+'Ppto ingresos'!P45+'Ppto ingresos'!P59+'Ppto ingresos'!P65</f>
        <v>380000</v>
      </c>
      <c r="O10" s="52">
        <f>+'Ppto ingresos'!Q45+'Ppto ingresos'!Q59+'Ppto ingresos'!Q65</f>
        <v>380000</v>
      </c>
      <c r="P10" s="52">
        <f>+'Ppto ingresos'!R45+'Ppto ingresos'!R59+'Ppto ingresos'!R65</f>
        <v>380000</v>
      </c>
      <c r="Q10" s="153">
        <f t="shared" si="0"/>
        <v>8700000</v>
      </c>
    </row>
    <row r="11" spans="1:17" x14ac:dyDescent="0.25">
      <c r="A11" s="59" t="s">
        <v>16</v>
      </c>
      <c r="B11" s="44"/>
      <c r="C11" s="50"/>
      <c r="D11" s="51"/>
      <c r="E11" s="56">
        <f>+E9+E10</f>
        <v>8867183.5452294406</v>
      </c>
      <c r="F11" s="56">
        <f t="shared" ref="F11:K11" si="3">+F9+F10</f>
        <v>9502216.0510844793</v>
      </c>
      <c r="G11" s="56">
        <f t="shared" si="3"/>
        <v>10667363.689711681</v>
      </c>
      <c r="H11" s="56">
        <f t="shared" si="3"/>
        <v>10859481.800613439</v>
      </c>
      <c r="I11" s="56">
        <f t="shared" si="3"/>
        <v>11414026.0922016</v>
      </c>
      <c r="J11" s="56">
        <f t="shared" si="3"/>
        <v>10644026.0922016</v>
      </c>
      <c r="K11" s="56">
        <f t="shared" si="3"/>
        <v>10924026.0922016</v>
      </c>
      <c r="L11" s="56">
        <f>+L9+L10</f>
        <v>11384026.0922016</v>
      </c>
      <c r="M11" s="151">
        <f t="shared" ref="M11:P11" si="4">+M9+M10</f>
        <v>10004026.0922016</v>
      </c>
      <c r="N11" s="151">
        <f t="shared" si="4"/>
        <v>9664026.0922015999</v>
      </c>
      <c r="O11" s="151">
        <f t="shared" si="4"/>
        <v>9514026.0922015999</v>
      </c>
      <c r="P11" s="151">
        <f t="shared" si="4"/>
        <v>9514026.0922015999</v>
      </c>
      <c r="Q11" s="151">
        <f t="shared" si="0"/>
        <v>122958453.82425186</v>
      </c>
    </row>
    <row r="12" spans="1:17" x14ac:dyDescent="0.25">
      <c r="A12" s="43" t="s">
        <v>0</v>
      </c>
      <c r="B12" s="44"/>
      <c r="C12" s="50"/>
      <c r="D12" s="51"/>
      <c r="E12" s="47"/>
      <c r="F12" s="47"/>
      <c r="G12" s="47"/>
      <c r="H12" s="47"/>
      <c r="I12" s="47"/>
      <c r="J12" s="47"/>
      <c r="Q12" s="153"/>
    </row>
    <row r="13" spans="1:17" x14ac:dyDescent="0.25">
      <c r="A13" s="96" t="s">
        <v>227</v>
      </c>
      <c r="B13" s="44"/>
      <c r="C13" s="50"/>
      <c r="D13" s="51"/>
      <c r="E13" s="47">
        <f>+'Ppto gastos'!F6</f>
        <v>3733492.3259788798</v>
      </c>
      <c r="F13" s="47">
        <f>+'Ppto gastos'!G6</f>
        <v>3807551.3814297603</v>
      </c>
      <c r="G13" s="47">
        <f>+'Ppto gastos'!H6</f>
        <v>4433610.4368806398</v>
      </c>
      <c r="H13" s="47">
        <f>+'Ppto gastos'!I6</f>
        <v>4725610.4368806398</v>
      </c>
      <c r="I13" s="47">
        <f>+'Ppto gastos'!J6</f>
        <v>4525610.4368806398</v>
      </c>
      <c r="J13" s="47">
        <f>+'Ppto gastos'!K6</f>
        <v>4165610.4368806402</v>
      </c>
      <c r="K13" s="47">
        <f>+'Ppto gastos'!L6</f>
        <v>4325610.4368806398</v>
      </c>
      <c r="L13" s="47">
        <f>+'Ppto gastos'!M6</f>
        <v>4445610.4368806398</v>
      </c>
      <c r="M13" s="47">
        <f>+'Ppto gastos'!N6</f>
        <v>3805610.4368806402</v>
      </c>
      <c r="N13" s="47">
        <f>+'Ppto gastos'!O6</f>
        <v>3805610.4368806402</v>
      </c>
      <c r="O13" s="47">
        <f>+'Ppto gastos'!P6</f>
        <v>3805610.4368806402</v>
      </c>
      <c r="P13" s="47">
        <f>+'Ppto gastos'!Q6</f>
        <v>3805610.4368806402</v>
      </c>
      <c r="Q13" s="153">
        <f t="shared" si="0"/>
        <v>49385148.076215044</v>
      </c>
    </row>
    <row r="14" spans="1:17" ht="23" x14ac:dyDescent="0.25">
      <c r="A14" s="98" t="s">
        <v>228</v>
      </c>
      <c r="B14" s="55"/>
      <c r="C14" s="50"/>
      <c r="D14" s="51"/>
      <c r="E14" s="47">
        <f>+'Ppto gastos'!F37</f>
        <v>0</v>
      </c>
      <c r="F14" s="47">
        <f>+'Ppto gastos'!G37</f>
        <v>0</v>
      </c>
      <c r="G14" s="47">
        <f>+'Ppto gastos'!H37</f>
        <v>0</v>
      </c>
      <c r="H14" s="47">
        <f>+'Ppto gastos'!I37</f>
        <v>0</v>
      </c>
      <c r="I14" s="47">
        <f>+'Ppto gastos'!J37</f>
        <v>700000</v>
      </c>
      <c r="J14" s="47">
        <f>+'Ppto gastos'!K37</f>
        <v>0</v>
      </c>
      <c r="K14" s="47">
        <f>+'Ppto gastos'!L37</f>
        <v>0</v>
      </c>
      <c r="L14" s="47">
        <f>+'Ppto gastos'!M37</f>
        <v>0</v>
      </c>
      <c r="M14" s="47">
        <f>+'Ppto gastos'!N37</f>
        <v>0</v>
      </c>
      <c r="N14" s="47">
        <f>+'Ppto gastos'!O37</f>
        <v>0</v>
      </c>
      <c r="O14" s="47">
        <f>+'Ppto gastos'!P37</f>
        <v>0</v>
      </c>
      <c r="P14" s="47">
        <f>+'Ppto gastos'!Q37</f>
        <v>0</v>
      </c>
      <c r="Q14" s="153">
        <f t="shared" si="0"/>
        <v>700000</v>
      </c>
    </row>
    <row r="15" spans="1:17" x14ac:dyDescent="0.25">
      <c r="A15" s="41" t="s">
        <v>80</v>
      </c>
      <c r="B15" s="60"/>
      <c r="C15" s="50"/>
      <c r="D15" s="51"/>
      <c r="E15" s="47">
        <f>+'Ppto gastos'!F47</f>
        <v>3650000</v>
      </c>
      <c r="F15" s="47">
        <f>+'Ppto gastos'!G47</f>
        <v>3650000</v>
      </c>
      <c r="G15" s="47">
        <f>+'Ppto gastos'!H47</f>
        <v>3650000</v>
      </c>
      <c r="H15" s="47">
        <f>+'Ppto gastos'!I47</f>
        <v>3650000</v>
      </c>
      <c r="I15" s="47">
        <f>+'Ppto gastos'!J47</f>
        <v>3650000</v>
      </c>
      <c r="J15" s="47">
        <f>+'Ppto gastos'!K47</f>
        <v>3650000</v>
      </c>
      <c r="K15" s="47">
        <f>+'Ppto gastos'!L47</f>
        <v>3650000</v>
      </c>
      <c r="L15" s="47">
        <f>+'Ppto gastos'!M47</f>
        <v>3650000</v>
      </c>
      <c r="M15" s="47">
        <f>+'Ppto gastos'!N47</f>
        <v>3650000</v>
      </c>
      <c r="N15" s="47">
        <f>+'Ppto gastos'!O47</f>
        <v>3650000</v>
      </c>
      <c r="O15" s="47">
        <f>+'Ppto gastos'!P47</f>
        <v>3650000</v>
      </c>
      <c r="P15" s="47">
        <f>+'Ppto gastos'!Q47</f>
        <v>3650000</v>
      </c>
      <c r="Q15" s="153">
        <f t="shared" si="0"/>
        <v>43800000</v>
      </c>
    </row>
    <row r="16" spans="1:17" x14ac:dyDescent="0.25">
      <c r="A16" s="41" t="s">
        <v>229</v>
      </c>
      <c r="B16" s="60"/>
      <c r="C16" s="50"/>
      <c r="D16" s="51"/>
      <c r="E16" s="47">
        <f>+'Ppto gastos'!F58</f>
        <v>0</v>
      </c>
      <c r="F16" s="47">
        <f>+'Ppto gastos'!G58</f>
        <v>0</v>
      </c>
      <c r="G16" s="47">
        <f>+'Ppto gastos'!H58</f>
        <v>0</v>
      </c>
      <c r="H16" s="47">
        <f>+'Ppto gastos'!I58</f>
        <v>0</v>
      </c>
      <c r="I16" s="47">
        <f>+'Ppto gastos'!J58</f>
        <v>0</v>
      </c>
      <c r="J16" s="47">
        <f>+'Ppto gastos'!K58</f>
        <v>0</v>
      </c>
      <c r="K16" s="47">
        <f>+'Ppto gastos'!L58</f>
        <v>0</v>
      </c>
      <c r="L16" s="47">
        <f>+'Ppto gastos'!M58</f>
        <v>0</v>
      </c>
      <c r="M16" s="47">
        <f>+'Ppto gastos'!N58</f>
        <v>0</v>
      </c>
      <c r="N16" s="47">
        <f>+'Ppto gastos'!O58</f>
        <v>0</v>
      </c>
      <c r="O16" s="47">
        <f>+'Ppto gastos'!P58</f>
        <v>0</v>
      </c>
      <c r="P16" s="47">
        <f>+'Ppto gastos'!Q58</f>
        <v>0</v>
      </c>
      <c r="Q16" s="153">
        <f t="shared" si="0"/>
        <v>0</v>
      </c>
    </row>
    <row r="17" spans="1:17" ht="23" x14ac:dyDescent="0.25">
      <c r="A17" s="97" t="s">
        <v>230</v>
      </c>
      <c r="B17" s="60"/>
      <c r="C17" s="50"/>
      <c r="D17" s="51"/>
      <c r="E17" s="47">
        <f>+'Ppto gastos'!F64</f>
        <v>0</v>
      </c>
      <c r="F17" s="47">
        <f>+'Ppto gastos'!G64</f>
        <v>200000</v>
      </c>
      <c r="G17" s="47">
        <f>+'Ppto gastos'!H64</f>
        <v>0</v>
      </c>
      <c r="H17" s="47">
        <f>+'Ppto gastos'!I64</f>
        <v>0</v>
      </c>
      <c r="I17" s="47">
        <f>+'Ppto gastos'!J64</f>
        <v>0</v>
      </c>
      <c r="J17" s="47">
        <f>+'Ppto gastos'!K64</f>
        <v>0</v>
      </c>
      <c r="K17" s="47">
        <f>+'Ppto gastos'!L64</f>
        <v>0</v>
      </c>
      <c r="L17" s="47">
        <f>+'Ppto gastos'!M64</f>
        <v>0</v>
      </c>
      <c r="M17" s="47">
        <f>+'Ppto gastos'!N64</f>
        <v>0</v>
      </c>
      <c r="N17" s="47">
        <f>+'Ppto gastos'!O64</f>
        <v>0</v>
      </c>
      <c r="O17" s="47">
        <f>+'Ppto gastos'!P64</f>
        <v>0</v>
      </c>
      <c r="P17" s="47">
        <f>+'Ppto gastos'!Q64</f>
        <v>0</v>
      </c>
      <c r="Q17" s="153">
        <f t="shared" si="0"/>
        <v>200000</v>
      </c>
    </row>
    <row r="18" spans="1:17" x14ac:dyDescent="0.25">
      <c r="A18" s="41" t="s">
        <v>231</v>
      </c>
      <c r="B18" s="60"/>
      <c r="C18" s="50"/>
      <c r="D18" s="51"/>
      <c r="E18" s="47">
        <f>+'Ppto gastos'!F69</f>
        <v>466686.54074735998</v>
      </c>
      <c r="F18" s="47">
        <f>+'Ppto gastos'!G69</f>
        <v>475943.92267872003</v>
      </c>
      <c r="G18" s="47">
        <f>+'Ppto gastos'!H69</f>
        <v>554201.30461007997</v>
      </c>
      <c r="H18" s="47">
        <f>+'Ppto gastos'!I69</f>
        <v>590701.30461007997</v>
      </c>
      <c r="I18" s="47">
        <f>+'Ppto gastos'!J69</f>
        <v>565701.30461007997</v>
      </c>
      <c r="J18" s="47">
        <f>+'Ppto gastos'!K69</f>
        <v>520701.30461008003</v>
      </c>
      <c r="K18" s="47">
        <f>+'Ppto gastos'!L69</f>
        <v>540701.30461007997</v>
      </c>
      <c r="L18" s="47">
        <f>+'Ppto gastos'!M69</f>
        <v>555701.30461007997</v>
      </c>
      <c r="M18" s="47">
        <f>+'Ppto gastos'!N69</f>
        <v>475701.30461008003</v>
      </c>
      <c r="N18" s="47">
        <f>+'Ppto gastos'!O69</f>
        <v>475701.30461008003</v>
      </c>
      <c r="O18" s="47">
        <f>+'Ppto gastos'!P69</f>
        <v>475701.30461008003</v>
      </c>
      <c r="P18" s="47">
        <f>+'Ppto gastos'!Q69</f>
        <v>475701.30461008003</v>
      </c>
      <c r="Q18" s="153">
        <f t="shared" si="0"/>
        <v>6173143.5095268805</v>
      </c>
    </row>
    <row r="19" spans="1:17" x14ac:dyDescent="0.25">
      <c r="A19" s="41" t="s">
        <v>232</v>
      </c>
      <c r="B19" s="60"/>
      <c r="C19" s="50"/>
      <c r="D19" s="51"/>
      <c r="E19" s="47">
        <f>+'Ppto gastos'!F80</f>
        <v>0</v>
      </c>
      <c r="F19" s="47">
        <f>+'Ppto gastos'!G80</f>
        <v>0</v>
      </c>
      <c r="G19" s="47">
        <f>+'Ppto gastos'!H80</f>
        <v>0</v>
      </c>
      <c r="H19" s="47">
        <f>+'Ppto gastos'!I80</f>
        <v>0</v>
      </c>
      <c r="I19" s="47">
        <f>+'Ppto gastos'!J80</f>
        <v>0</v>
      </c>
      <c r="J19" s="47">
        <f>+'Ppto gastos'!K80</f>
        <v>0</v>
      </c>
      <c r="K19" s="47">
        <f>+'Ppto gastos'!L80</f>
        <v>0</v>
      </c>
      <c r="L19" s="47">
        <f>+'Ppto gastos'!M80</f>
        <v>0</v>
      </c>
      <c r="M19" s="47">
        <f>+'Ppto gastos'!N80</f>
        <v>0</v>
      </c>
      <c r="N19" s="47">
        <f>+'Ppto gastos'!O80</f>
        <v>0</v>
      </c>
      <c r="O19" s="47">
        <f>+'Ppto gastos'!P80</f>
        <v>0</v>
      </c>
      <c r="P19" s="47">
        <f>+'Ppto gastos'!Q80</f>
        <v>0</v>
      </c>
      <c r="Q19" s="153">
        <f t="shared" si="0"/>
        <v>0</v>
      </c>
    </row>
    <row r="20" spans="1:17" x14ac:dyDescent="0.25">
      <c r="A20" s="41" t="s">
        <v>233</v>
      </c>
      <c r="B20" s="60"/>
      <c r="C20" s="50"/>
      <c r="D20" s="51"/>
      <c r="E20" s="47">
        <f>+'Ppto gastos'!F89</f>
        <v>0</v>
      </c>
      <c r="F20" s="47">
        <f>+'Ppto gastos'!G89</f>
        <v>0</v>
      </c>
      <c r="G20" s="47">
        <f>+'Ppto gastos'!H89</f>
        <v>0</v>
      </c>
      <c r="H20" s="47">
        <f>+'Ppto gastos'!I89</f>
        <v>0</v>
      </c>
      <c r="I20" s="47">
        <f>+'Ppto gastos'!J89</f>
        <v>0</v>
      </c>
      <c r="J20" s="47">
        <f>+'Ppto gastos'!K89</f>
        <v>0</v>
      </c>
      <c r="K20" s="47">
        <f>+'Ppto gastos'!L89</f>
        <v>0</v>
      </c>
      <c r="L20" s="47">
        <f>+'Ppto gastos'!M89</f>
        <v>0</v>
      </c>
      <c r="M20" s="47">
        <f>+'Ppto gastos'!N89</f>
        <v>0</v>
      </c>
      <c r="N20" s="47">
        <f>+'Ppto gastos'!O89</f>
        <v>0</v>
      </c>
      <c r="O20" s="47">
        <f>+'Ppto gastos'!P89</f>
        <v>0</v>
      </c>
      <c r="P20" s="47">
        <f>+'Ppto gastos'!Q89</f>
        <v>0</v>
      </c>
      <c r="Q20" s="153">
        <f t="shared" si="0"/>
        <v>0</v>
      </c>
    </row>
    <row r="21" spans="1:17" x14ac:dyDescent="0.25">
      <c r="A21" s="41" t="s">
        <v>234</v>
      </c>
      <c r="B21" s="60"/>
      <c r="C21" s="50"/>
      <c r="D21" s="51"/>
      <c r="E21" s="47">
        <f>+'Ppto gastos'!F97</f>
        <v>791668.65407473594</v>
      </c>
      <c r="F21" s="47">
        <f>+'Ppto gastos'!G97</f>
        <v>772594.392267872</v>
      </c>
      <c r="G21" s="47">
        <f>+'Ppto gastos'!H97</f>
        <v>280420.130461008</v>
      </c>
      <c r="H21" s="47">
        <f>+'Ppto gastos'!I97</f>
        <v>229070.130461008</v>
      </c>
      <c r="I21" s="47">
        <f>+'Ppto gastos'!J97</f>
        <v>156570.130461008</v>
      </c>
      <c r="J21" s="47">
        <f>+'Ppto gastos'!K97</f>
        <v>357070.130461008</v>
      </c>
      <c r="K21" s="47">
        <f>+'Ppto gastos'!L97</f>
        <v>154070.130461008</v>
      </c>
      <c r="L21" s="47">
        <f>+'Ppto gastos'!M97</f>
        <v>155570.130461008</v>
      </c>
      <c r="M21" s="47">
        <f>+'Ppto gastos'!N97</f>
        <v>147570.130461008</v>
      </c>
      <c r="N21" s="47">
        <f>+'Ppto gastos'!O97</f>
        <v>147570.130461008</v>
      </c>
      <c r="O21" s="47">
        <f>+'Ppto gastos'!P97</f>
        <v>147570.130461008</v>
      </c>
      <c r="P21" s="47">
        <f>+'Ppto gastos'!Q97</f>
        <v>147570.130461008</v>
      </c>
      <c r="Q21" s="153">
        <f t="shared" si="0"/>
        <v>3487314.3509526867</v>
      </c>
    </row>
    <row r="22" spans="1:17" x14ac:dyDescent="0.25">
      <c r="A22" s="41" t="s">
        <v>235</v>
      </c>
      <c r="B22" s="60"/>
      <c r="C22" s="50"/>
      <c r="D22" s="51"/>
      <c r="E22" s="47">
        <f>+'Ppto gastos'!F115</f>
        <v>50000</v>
      </c>
      <c r="F22" s="47">
        <f>+'Ppto gastos'!G115</f>
        <v>50000</v>
      </c>
      <c r="G22" s="47">
        <f>+'Ppto gastos'!H115</f>
        <v>50000</v>
      </c>
      <c r="H22" s="47">
        <f>+'Ppto gastos'!I115</f>
        <v>50000</v>
      </c>
      <c r="I22" s="47">
        <f>+'Ppto gastos'!J115</f>
        <v>50000</v>
      </c>
      <c r="J22" s="47">
        <f>+'Ppto gastos'!K115</f>
        <v>50000</v>
      </c>
      <c r="K22" s="47">
        <f>+'Ppto gastos'!L115</f>
        <v>50000</v>
      </c>
      <c r="L22" s="47">
        <f>+'Ppto gastos'!M115</f>
        <v>50000</v>
      </c>
      <c r="M22" s="47">
        <f>+'Ppto gastos'!N115</f>
        <v>50000</v>
      </c>
      <c r="N22" s="47">
        <f>+'Ppto gastos'!O115</f>
        <v>50000</v>
      </c>
      <c r="O22" s="47">
        <f>+'Ppto gastos'!P115</f>
        <v>50000</v>
      </c>
      <c r="P22" s="47">
        <f>+'Ppto gastos'!Q115</f>
        <v>50000</v>
      </c>
      <c r="Q22" s="153">
        <f t="shared" si="0"/>
        <v>600000</v>
      </c>
    </row>
    <row r="23" spans="1:17" x14ac:dyDescent="0.25">
      <c r="A23" s="41" t="s">
        <v>236</v>
      </c>
      <c r="B23" s="60"/>
      <c r="C23" s="50"/>
      <c r="D23" s="51"/>
      <c r="E23" s="47">
        <f>+'Ppto gastos'!F125</f>
        <v>200000</v>
      </c>
      <c r="F23" s="47">
        <f>+'Ppto gastos'!G125</f>
        <v>200000</v>
      </c>
      <c r="G23" s="47">
        <f>+'Ppto gastos'!H125</f>
        <v>200000</v>
      </c>
      <c r="H23" s="47">
        <f>+'Ppto gastos'!I125</f>
        <v>450000</v>
      </c>
      <c r="I23" s="47">
        <f>+'Ppto gastos'!J125</f>
        <v>100000</v>
      </c>
      <c r="J23" s="47">
        <f>+'Ppto gastos'!K125</f>
        <v>100000</v>
      </c>
      <c r="K23" s="47">
        <f>+'Ppto gastos'!L125</f>
        <v>100000</v>
      </c>
      <c r="L23" s="47">
        <f>+'Ppto gastos'!M125</f>
        <v>100000</v>
      </c>
      <c r="M23" s="47">
        <f>+'Ppto gastos'!N125</f>
        <v>100000</v>
      </c>
      <c r="N23" s="47">
        <f>+'Ppto gastos'!O125</f>
        <v>100000</v>
      </c>
      <c r="O23" s="47">
        <f>+'Ppto gastos'!P125</f>
        <v>100000</v>
      </c>
      <c r="P23" s="47">
        <f>+'Ppto gastos'!Q125</f>
        <v>100000</v>
      </c>
      <c r="Q23" s="153">
        <f t="shared" si="0"/>
        <v>1850000</v>
      </c>
    </row>
    <row r="24" spans="1:17" x14ac:dyDescent="0.25">
      <c r="A24" s="41" t="s">
        <v>237</v>
      </c>
      <c r="B24" s="60"/>
      <c r="C24" s="50"/>
      <c r="D24" s="51"/>
      <c r="E24" s="47">
        <f>+'Ppto gastos'!F130</f>
        <v>0</v>
      </c>
      <c r="F24" s="47">
        <f>+'Ppto gastos'!G130</f>
        <v>0</v>
      </c>
      <c r="G24" s="47">
        <f>+'Ppto gastos'!H130</f>
        <v>0</v>
      </c>
      <c r="H24" s="47">
        <f>+'Ppto gastos'!I130</f>
        <v>0</v>
      </c>
      <c r="I24" s="47">
        <f>+'Ppto gastos'!J130</f>
        <v>0</v>
      </c>
      <c r="J24" s="47">
        <f>+'Ppto gastos'!K130</f>
        <v>0</v>
      </c>
      <c r="K24" s="47">
        <f>+'Ppto gastos'!L130</f>
        <v>0</v>
      </c>
      <c r="L24" s="47">
        <f>+'Ppto gastos'!M130</f>
        <v>0</v>
      </c>
      <c r="M24" s="47">
        <f>+'Ppto gastos'!N130</f>
        <v>1</v>
      </c>
      <c r="N24" s="47">
        <f>+'Ppto gastos'!O130</f>
        <v>2</v>
      </c>
      <c r="O24" s="47">
        <f>+'Ppto gastos'!P130</f>
        <v>3</v>
      </c>
      <c r="P24" s="47">
        <f>+'Ppto gastos'!Q130</f>
        <v>4</v>
      </c>
      <c r="Q24" s="153">
        <f t="shared" si="0"/>
        <v>10</v>
      </c>
    </row>
    <row r="25" spans="1:17" x14ac:dyDescent="0.25">
      <c r="A25" s="41" t="s">
        <v>238</v>
      </c>
      <c r="B25" s="60"/>
      <c r="C25" s="50"/>
      <c r="D25" s="51"/>
      <c r="E25" s="47">
        <f>+'Ppto gastos'!F133</f>
        <v>900000</v>
      </c>
      <c r="F25" s="47">
        <f>+'Ppto gastos'!G133</f>
        <v>900000</v>
      </c>
      <c r="G25" s="47">
        <f>+'Ppto gastos'!H133</f>
        <v>900000</v>
      </c>
      <c r="H25" s="47">
        <f>+'Ppto gastos'!I133</f>
        <v>900000</v>
      </c>
      <c r="I25" s="47">
        <f>+'Ppto gastos'!J133</f>
        <v>900000</v>
      </c>
      <c r="J25" s="47">
        <f>+'Ppto gastos'!K133</f>
        <v>900000</v>
      </c>
      <c r="K25" s="47">
        <f>+'Ppto gastos'!L133</f>
        <v>900000</v>
      </c>
      <c r="L25" s="47">
        <f>+'Ppto gastos'!M133</f>
        <v>900000</v>
      </c>
      <c r="M25" s="47">
        <f>+'Ppto gastos'!N133</f>
        <v>900000</v>
      </c>
      <c r="N25" s="47">
        <f>+'Ppto gastos'!O133</f>
        <v>900000</v>
      </c>
      <c r="O25" s="47">
        <f>+'Ppto gastos'!P133</f>
        <v>900000</v>
      </c>
      <c r="P25" s="47">
        <f>+'Ppto gastos'!Q133</f>
        <v>900000</v>
      </c>
      <c r="Q25" s="153">
        <f t="shared" si="0"/>
        <v>10800000</v>
      </c>
    </row>
    <row r="26" spans="1:17" x14ac:dyDescent="0.25">
      <c r="A26" s="41" t="s">
        <v>239</v>
      </c>
      <c r="B26" s="60"/>
      <c r="C26" s="50"/>
      <c r="D26" s="51"/>
      <c r="E26" s="47">
        <f>+'Ppto gastos'!F139</f>
        <v>250000</v>
      </c>
      <c r="F26" s="47">
        <f>+'Ppto gastos'!G139</f>
        <v>250000</v>
      </c>
      <c r="G26" s="47">
        <f>+'Ppto gastos'!H139</f>
        <v>250000</v>
      </c>
      <c r="H26" s="47">
        <f>+'Ppto gastos'!I139</f>
        <v>350000</v>
      </c>
      <c r="I26" s="47">
        <f>+'Ppto gastos'!J139</f>
        <v>250000</v>
      </c>
      <c r="J26" s="47">
        <f>+'Ppto gastos'!K139</f>
        <v>250000</v>
      </c>
      <c r="K26" s="47">
        <f>+'Ppto gastos'!L139</f>
        <v>250000</v>
      </c>
      <c r="L26" s="47">
        <f>+'Ppto gastos'!M139</f>
        <v>250000</v>
      </c>
      <c r="M26" s="47">
        <f>+'Ppto gastos'!N139</f>
        <v>250000</v>
      </c>
      <c r="N26" s="47">
        <f>+'Ppto gastos'!O139</f>
        <v>250000</v>
      </c>
      <c r="O26" s="47">
        <f>+'Ppto gastos'!P139</f>
        <v>250000</v>
      </c>
      <c r="P26" s="47">
        <f>+'Ppto gastos'!Q139</f>
        <v>250000</v>
      </c>
      <c r="Q26" s="153">
        <f t="shared" si="0"/>
        <v>3100000</v>
      </c>
    </row>
    <row r="27" spans="1:17" x14ac:dyDescent="0.25">
      <c r="A27" s="41" t="s">
        <v>240</v>
      </c>
      <c r="B27" s="60"/>
      <c r="C27" s="50"/>
      <c r="D27" s="51"/>
      <c r="E27" s="47">
        <f>+'Ppto gastos'!F145</f>
        <v>70000</v>
      </c>
      <c r="F27" s="47">
        <f>+'Ppto gastos'!G145</f>
        <v>70000</v>
      </c>
      <c r="G27" s="47">
        <f>+'Ppto gastos'!H145</f>
        <v>70000</v>
      </c>
      <c r="H27" s="47">
        <f>+'Ppto gastos'!I145</f>
        <v>70000</v>
      </c>
      <c r="I27" s="47">
        <f>+'Ppto gastos'!J145</f>
        <v>50000</v>
      </c>
      <c r="J27" s="47">
        <f>+'Ppto gastos'!K145</f>
        <v>50000</v>
      </c>
      <c r="K27" s="47">
        <f>+'Ppto gastos'!L145</f>
        <v>50000</v>
      </c>
      <c r="L27" s="47">
        <f>+'Ppto gastos'!M145</f>
        <v>50000</v>
      </c>
      <c r="M27" s="47">
        <f>+'Ppto gastos'!N145</f>
        <v>50000</v>
      </c>
      <c r="N27" s="47">
        <f>+'Ppto gastos'!O145</f>
        <v>50000</v>
      </c>
      <c r="O27" s="47">
        <f>+'Ppto gastos'!P145</f>
        <v>50000</v>
      </c>
      <c r="P27" s="47">
        <f>+'Ppto gastos'!Q145</f>
        <v>50000</v>
      </c>
      <c r="Q27" s="153">
        <f t="shared" si="0"/>
        <v>680000</v>
      </c>
    </row>
    <row r="28" spans="1:17" x14ac:dyDescent="0.25">
      <c r="A28" s="41" t="s">
        <v>241</v>
      </c>
      <c r="B28" s="60"/>
      <c r="C28" s="50"/>
      <c r="D28" s="51"/>
      <c r="E28" s="47">
        <f>+'Ppto gastos'!F157</f>
        <v>0</v>
      </c>
      <c r="F28" s="47">
        <f>+'Ppto gastos'!G157</f>
        <v>0</v>
      </c>
      <c r="G28" s="47">
        <f>+'Ppto gastos'!H157</f>
        <v>0</v>
      </c>
      <c r="H28" s="47">
        <f>+'Ppto gastos'!I157</f>
        <v>0</v>
      </c>
      <c r="I28" s="47">
        <f>+'Ppto gastos'!J157</f>
        <v>0</v>
      </c>
      <c r="J28" s="47">
        <f>+'Ppto gastos'!K157</f>
        <v>0</v>
      </c>
      <c r="K28" s="47">
        <f>+'Ppto gastos'!L157</f>
        <v>0</v>
      </c>
      <c r="L28" s="47">
        <f>+'Ppto gastos'!M157</f>
        <v>0</v>
      </c>
      <c r="M28" s="47">
        <f>+'Ppto gastos'!N157</f>
        <v>0</v>
      </c>
      <c r="N28" s="47">
        <f>+'Ppto gastos'!O157</f>
        <v>0</v>
      </c>
      <c r="O28" s="47">
        <f>+'Ppto gastos'!P157</f>
        <v>0</v>
      </c>
      <c r="P28" s="47">
        <f>+'Ppto gastos'!Q157</f>
        <v>0</v>
      </c>
      <c r="Q28" s="153">
        <f t="shared" si="0"/>
        <v>0</v>
      </c>
    </row>
    <row r="29" spans="1:17" x14ac:dyDescent="0.25">
      <c r="A29" s="41" t="s">
        <v>242</v>
      </c>
      <c r="B29" s="60"/>
      <c r="C29" s="50"/>
      <c r="D29" s="51"/>
      <c r="E29" s="47">
        <f>+'Ppto gastos'!F163</f>
        <v>0</v>
      </c>
      <c r="F29" s="47">
        <f>+'Ppto gastos'!G163</f>
        <v>0</v>
      </c>
      <c r="G29" s="47">
        <f>+'Ppto gastos'!H163</f>
        <v>1500000</v>
      </c>
      <c r="H29" s="47">
        <f>+'Ppto gastos'!I163</f>
        <v>0</v>
      </c>
      <c r="I29" s="47">
        <f>+'Ppto gastos'!J163</f>
        <v>0</v>
      </c>
      <c r="J29" s="47">
        <f>+'Ppto gastos'!K163</f>
        <v>0</v>
      </c>
      <c r="K29" s="47">
        <f>+'Ppto gastos'!L163</f>
        <v>0</v>
      </c>
      <c r="L29" s="47">
        <f>+'Ppto gastos'!M163</f>
        <v>0</v>
      </c>
      <c r="M29" s="47">
        <f>+'Ppto gastos'!N163</f>
        <v>0</v>
      </c>
      <c r="N29" s="47">
        <f>+'Ppto gastos'!O163</f>
        <v>0</v>
      </c>
      <c r="O29" s="47">
        <f>+'Ppto gastos'!P163</f>
        <v>0</v>
      </c>
      <c r="P29" s="47">
        <f>+'Ppto gastos'!Q163</f>
        <v>0</v>
      </c>
      <c r="Q29" s="153">
        <f t="shared" si="0"/>
        <v>1500000</v>
      </c>
    </row>
    <row r="30" spans="1:17" x14ac:dyDescent="0.25">
      <c r="A30" s="41" t="s">
        <v>202</v>
      </c>
      <c r="B30" s="60"/>
      <c r="C30" s="50"/>
      <c r="D30" s="51"/>
      <c r="E30" s="47">
        <f>+'Ppto gastos'!F169</f>
        <v>0</v>
      </c>
      <c r="F30" s="47">
        <f>+'Ppto gastos'!G169</f>
        <v>0</v>
      </c>
      <c r="G30" s="47">
        <f>+'Ppto gastos'!H169</f>
        <v>0</v>
      </c>
      <c r="H30" s="47">
        <f>+'Ppto gastos'!I169</f>
        <v>0</v>
      </c>
      <c r="I30" s="47">
        <f>+'Ppto gastos'!J169</f>
        <v>0</v>
      </c>
      <c r="J30" s="47">
        <f>+'Ppto gastos'!K169</f>
        <v>0</v>
      </c>
      <c r="K30" s="47">
        <f>+'Ppto gastos'!L169</f>
        <v>0</v>
      </c>
      <c r="L30" s="47">
        <f>+'Ppto gastos'!M169</f>
        <v>0</v>
      </c>
      <c r="M30" s="47">
        <f>+'Ppto gastos'!N169</f>
        <v>0</v>
      </c>
      <c r="N30" s="47">
        <f>+'Ppto gastos'!O169</f>
        <v>0</v>
      </c>
      <c r="O30" s="47">
        <f>+'Ppto gastos'!P169</f>
        <v>0</v>
      </c>
      <c r="P30" s="47">
        <f>+'Ppto gastos'!Q169</f>
        <v>0</v>
      </c>
      <c r="Q30" s="153">
        <f t="shared" si="0"/>
        <v>0</v>
      </c>
    </row>
    <row r="31" spans="1:17" x14ac:dyDescent="0.25">
      <c r="A31" s="44"/>
      <c r="B31" s="60"/>
      <c r="C31" s="50"/>
      <c r="D31" s="51"/>
      <c r="E31" s="47"/>
      <c r="F31" s="47"/>
      <c r="G31" s="47"/>
      <c r="H31" s="47"/>
      <c r="I31" s="47"/>
      <c r="J31" s="47"/>
      <c r="K31" s="47"/>
      <c r="L31" s="51"/>
      <c r="M31" s="51"/>
      <c r="N31" s="51"/>
      <c r="O31" s="51"/>
      <c r="P31" s="47"/>
      <c r="Q31" s="153">
        <f t="shared" si="0"/>
        <v>0</v>
      </c>
    </row>
    <row r="32" spans="1:17" x14ac:dyDescent="0.25">
      <c r="A32" s="59" t="s">
        <v>1</v>
      </c>
      <c r="B32" s="44"/>
      <c r="C32" s="50"/>
      <c r="D32" s="51"/>
      <c r="E32" s="56">
        <f>SUM(E13:E31)</f>
        <v>10111847.520800976</v>
      </c>
      <c r="F32" s="56">
        <f t="shared" ref="F32:L32" si="5">SUM(F13:F31)</f>
        <v>10376089.696376352</v>
      </c>
      <c r="G32" s="56">
        <f t="shared" si="5"/>
        <v>11888231.871951727</v>
      </c>
      <c r="H32" s="56">
        <f t="shared" si="5"/>
        <v>11015381.871951727</v>
      </c>
      <c r="I32" s="56">
        <f t="shared" si="5"/>
        <v>10947881.871951727</v>
      </c>
      <c r="J32" s="56">
        <f t="shared" si="5"/>
        <v>10043381.871951729</v>
      </c>
      <c r="K32" s="56">
        <f t="shared" si="5"/>
        <v>10020381.871951727</v>
      </c>
      <c r="L32" s="56">
        <f t="shared" si="5"/>
        <v>10156881.871951727</v>
      </c>
      <c r="M32" s="56">
        <f t="shared" ref="M32:P32" si="6">SUM(M13:M31)</f>
        <v>9428882.8719517291</v>
      </c>
      <c r="N32" s="56">
        <f t="shared" si="6"/>
        <v>9428883.8719517291</v>
      </c>
      <c r="O32" s="56">
        <f t="shared" si="6"/>
        <v>9428884.8719517291</v>
      </c>
      <c r="P32" s="56">
        <f t="shared" si="6"/>
        <v>9428885.8719517291</v>
      </c>
      <c r="Q32" s="57">
        <f t="shared" si="0"/>
        <v>122275615.93669461</v>
      </c>
    </row>
    <row r="33" spans="1:17" x14ac:dyDescent="0.25">
      <c r="A33" s="43" t="s">
        <v>2</v>
      </c>
      <c r="B33" s="44"/>
      <c r="C33" s="50"/>
      <c r="D33" s="51"/>
      <c r="E33" s="47"/>
      <c r="F33" s="47"/>
      <c r="G33" s="47"/>
      <c r="H33" s="47"/>
      <c r="I33" s="47"/>
      <c r="J33" s="47"/>
      <c r="L33" s="48"/>
      <c r="M33" s="48"/>
      <c r="N33" s="48"/>
      <c r="O33" s="48"/>
      <c r="Q33" s="153"/>
    </row>
    <row r="34" spans="1:17" x14ac:dyDescent="0.25">
      <c r="A34" s="61" t="s">
        <v>3</v>
      </c>
      <c r="B34" s="61"/>
      <c r="C34" s="62"/>
      <c r="D34" s="63"/>
      <c r="E34" s="64">
        <f t="shared" ref="E34:L34" si="7">+E11-E32</f>
        <v>-1244663.9755715355</v>
      </c>
      <c r="F34" s="65">
        <f t="shared" si="7"/>
        <v>-873873.64529187232</v>
      </c>
      <c r="G34" s="65">
        <f t="shared" si="7"/>
        <v>-1220868.1822400466</v>
      </c>
      <c r="H34" s="65">
        <f t="shared" si="7"/>
        <v>-155900.07133828849</v>
      </c>
      <c r="I34" s="65">
        <f t="shared" si="7"/>
        <v>466144.22024987265</v>
      </c>
      <c r="J34" s="65">
        <f t="shared" si="7"/>
        <v>600644.22024987079</v>
      </c>
      <c r="K34" s="65">
        <f t="shared" si="7"/>
        <v>903644.22024987265</v>
      </c>
      <c r="L34" s="66">
        <f t="shared" si="7"/>
        <v>1227144.2202498727</v>
      </c>
      <c r="M34" s="66">
        <f t="shared" ref="M34:P34" si="8">+M11-M32</f>
        <v>575143.22024987079</v>
      </c>
      <c r="N34" s="66">
        <f t="shared" si="8"/>
        <v>235142.22024987079</v>
      </c>
      <c r="O34" s="66">
        <f t="shared" si="8"/>
        <v>85141.220249870792</v>
      </c>
      <c r="P34" s="65">
        <f t="shared" si="8"/>
        <v>85140.220249870792</v>
      </c>
      <c r="Q34" s="65">
        <f t="shared" si="0"/>
        <v>682837.88755722903</v>
      </c>
    </row>
    <row r="35" spans="1:17" x14ac:dyDescent="0.25">
      <c r="A35" s="44" t="s">
        <v>4</v>
      </c>
      <c r="B35" s="44"/>
      <c r="C35" s="50"/>
      <c r="D35" s="51"/>
      <c r="E35" s="47">
        <f>+'Supuestos generales'!C3</f>
        <v>3000000</v>
      </c>
      <c r="F35" s="47">
        <f t="shared" ref="F35:L35" si="9">+E40</f>
        <v>1755336.0244284645</v>
      </c>
      <c r="G35" s="47">
        <f t="shared" si="9"/>
        <v>1000000</v>
      </c>
      <c r="H35" s="47">
        <f t="shared" si="9"/>
        <v>1000000</v>
      </c>
      <c r="I35" s="47">
        <f t="shared" si="9"/>
        <v>1000000</v>
      </c>
      <c r="J35" s="47">
        <f t="shared" si="9"/>
        <v>1000000</v>
      </c>
      <c r="K35" s="47">
        <f t="shared" si="9"/>
        <v>1000000</v>
      </c>
      <c r="L35" s="51">
        <f t="shared" si="9"/>
        <v>1475126.7863078732</v>
      </c>
      <c r="M35" s="51">
        <f t="shared" ref="M35" si="10">+L40</f>
        <v>2702271.0065577459</v>
      </c>
      <c r="N35" s="51">
        <f t="shared" ref="N35" si="11">+M40</f>
        <v>3277414.2268076167</v>
      </c>
      <c r="O35" s="51">
        <f t="shared" ref="O35" si="12">+N40</f>
        <v>3512556.4470574874</v>
      </c>
      <c r="P35" s="47">
        <f t="shared" ref="P35" si="13">+O40</f>
        <v>3597697.6673073582</v>
      </c>
      <c r="Q35" s="154">
        <f>+E35</f>
        <v>3000000</v>
      </c>
    </row>
    <row r="36" spans="1:17" x14ac:dyDescent="0.25">
      <c r="A36" s="61" t="s">
        <v>5</v>
      </c>
      <c r="B36" s="61"/>
      <c r="C36" s="62"/>
      <c r="D36" s="63"/>
      <c r="E36" s="64">
        <f t="shared" ref="E36:J36" si="14">SUM(E34:E35)</f>
        <v>1755336.0244284645</v>
      </c>
      <c r="F36" s="65">
        <f t="shared" si="14"/>
        <v>881462.37913659215</v>
      </c>
      <c r="G36" s="65">
        <f t="shared" si="14"/>
        <v>-220868.18224004656</v>
      </c>
      <c r="H36" s="65">
        <f t="shared" si="14"/>
        <v>844099.92866171151</v>
      </c>
      <c r="I36" s="65">
        <f t="shared" si="14"/>
        <v>1466144.2202498727</v>
      </c>
      <c r="J36" s="65">
        <f t="shared" si="14"/>
        <v>1600644.2202498708</v>
      </c>
      <c r="K36" s="65">
        <f>SUM(K34:K35)</f>
        <v>1903644.2202498727</v>
      </c>
      <c r="L36" s="66">
        <f>SUM(L34:L35)</f>
        <v>2702271.0065577459</v>
      </c>
      <c r="M36" s="66">
        <f t="shared" ref="M36:P36" si="15">SUM(M34:M35)</f>
        <v>3277414.2268076167</v>
      </c>
      <c r="N36" s="66">
        <f t="shared" si="15"/>
        <v>3512556.4470574874</v>
      </c>
      <c r="O36" s="66">
        <f t="shared" si="15"/>
        <v>3597697.6673073582</v>
      </c>
      <c r="P36" s="65">
        <f t="shared" si="15"/>
        <v>3682837.887557229</v>
      </c>
      <c r="Q36" s="155">
        <f>+Q35+Q34</f>
        <v>3682837.887557229</v>
      </c>
    </row>
    <row r="37" spans="1:17" x14ac:dyDescent="0.25">
      <c r="A37" s="44" t="s">
        <v>22</v>
      </c>
      <c r="B37" s="44"/>
      <c r="C37" s="50"/>
      <c r="D37" s="51"/>
      <c r="E37" s="47">
        <f t="shared" ref="E37:J37" si="16">IF($E$42&gt;E36,($E$42-E36),0)</f>
        <v>0</v>
      </c>
      <c r="F37" s="47">
        <f t="shared" si="16"/>
        <v>118537.62086340785</v>
      </c>
      <c r="G37" s="47">
        <f t="shared" si="16"/>
        <v>1220868.1822400466</v>
      </c>
      <c r="H37" s="47">
        <f t="shared" si="16"/>
        <v>155900.07133828849</v>
      </c>
      <c r="I37" s="47">
        <f t="shared" si="16"/>
        <v>0</v>
      </c>
      <c r="J37" s="47">
        <f t="shared" si="16"/>
        <v>0</v>
      </c>
      <c r="K37" s="47">
        <f>IF($E$42&gt;K36,($E$42-K36),0)</f>
        <v>0</v>
      </c>
      <c r="L37" s="51">
        <f>IF($E$42&gt;L36,($E$42-L36),0)</f>
        <v>0</v>
      </c>
      <c r="M37" s="51">
        <f t="shared" ref="M37:P37" si="17">IF($E$42&gt;M36,($E$42-M36),0)</f>
        <v>0</v>
      </c>
      <c r="N37" s="51">
        <f t="shared" si="17"/>
        <v>0</v>
      </c>
      <c r="O37" s="51">
        <f t="shared" si="17"/>
        <v>0</v>
      </c>
      <c r="P37" s="51">
        <f t="shared" si="17"/>
        <v>0</v>
      </c>
      <c r="Q37" s="47"/>
    </row>
    <row r="38" spans="1:17" x14ac:dyDescent="0.25">
      <c r="A38" s="67" t="s">
        <v>23</v>
      </c>
      <c r="B38" s="61"/>
      <c r="C38" s="62"/>
      <c r="D38" s="63"/>
      <c r="E38" s="64">
        <f t="shared" ref="E38:L38" si="18">SUM(E36:E37)</f>
        <v>1755336.0244284645</v>
      </c>
      <c r="F38" s="65">
        <f t="shared" si="18"/>
        <v>1000000</v>
      </c>
      <c r="G38" s="65">
        <f t="shared" si="18"/>
        <v>1000000</v>
      </c>
      <c r="H38" s="65">
        <f t="shared" si="18"/>
        <v>1000000</v>
      </c>
      <c r="I38" s="65">
        <f t="shared" si="18"/>
        <v>1466144.2202498727</v>
      </c>
      <c r="J38" s="65">
        <f t="shared" si="18"/>
        <v>1600644.2202498708</v>
      </c>
      <c r="K38" s="65">
        <f t="shared" si="18"/>
        <v>1903644.2202498727</v>
      </c>
      <c r="L38" s="66">
        <f t="shared" si="18"/>
        <v>2702271.0065577459</v>
      </c>
      <c r="M38" s="66">
        <f t="shared" ref="M38:P38" si="19">SUM(M36:M37)</f>
        <v>3277414.2268076167</v>
      </c>
      <c r="N38" s="66">
        <f t="shared" si="19"/>
        <v>3512556.4470574874</v>
      </c>
      <c r="O38" s="66">
        <f t="shared" si="19"/>
        <v>3597697.6673073582</v>
      </c>
      <c r="P38" s="66">
        <f t="shared" si="19"/>
        <v>3682837.887557229</v>
      </c>
      <c r="Q38" s="47"/>
    </row>
    <row r="39" spans="1:17" x14ac:dyDescent="0.25">
      <c r="A39" s="44" t="s">
        <v>24</v>
      </c>
      <c r="B39" s="44"/>
      <c r="C39" s="50"/>
      <c r="D39" s="51"/>
      <c r="E39" s="47">
        <f t="shared" ref="E39:L39" si="20">IF((E38-$E$42)&gt;D41,D41,(E38-$E$42))*-1</f>
        <v>0</v>
      </c>
      <c r="F39" s="47">
        <f t="shared" si="20"/>
        <v>0</v>
      </c>
      <c r="G39" s="47">
        <f t="shared" si="20"/>
        <v>0</v>
      </c>
      <c r="H39" s="47">
        <f t="shared" si="20"/>
        <v>0</v>
      </c>
      <c r="I39" s="47">
        <f t="shared" si="20"/>
        <v>-466144.22024987265</v>
      </c>
      <c r="J39" s="47">
        <f t="shared" si="20"/>
        <v>-600644.22024987079</v>
      </c>
      <c r="K39" s="47">
        <f t="shared" si="20"/>
        <v>-428517.43394199945</v>
      </c>
      <c r="L39" s="51">
        <f t="shared" si="20"/>
        <v>0</v>
      </c>
      <c r="M39" s="51">
        <f t="shared" ref="M39" si="21">IF((M38-$E$42)&gt;L41,L41,(M38-$E$42))*-1</f>
        <v>0</v>
      </c>
      <c r="N39" s="51">
        <f t="shared" ref="N39" si="22">IF((N38-$E$42)&gt;M41,M41,(N38-$E$42))*-1</f>
        <v>0</v>
      </c>
      <c r="O39" s="51">
        <f t="shared" ref="O39" si="23">IF((O38-$E$42)&gt;N41,N41,(O38-$E$42))*-1</f>
        <v>0</v>
      </c>
      <c r="P39" s="51">
        <f t="shared" ref="P39" si="24">IF((P38-$E$42)&gt;O41,O41,(P38-$E$42))*-1</f>
        <v>0</v>
      </c>
      <c r="Q39" s="47"/>
    </row>
    <row r="40" spans="1:17" x14ac:dyDescent="0.25">
      <c r="A40" s="61" t="s">
        <v>19</v>
      </c>
      <c r="B40" s="61"/>
      <c r="C40" s="62"/>
      <c r="D40" s="63"/>
      <c r="E40" s="64">
        <f t="shared" ref="E40:L40" si="25">+E38+E39</f>
        <v>1755336.0244284645</v>
      </c>
      <c r="F40" s="65">
        <f t="shared" si="25"/>
        <v>1000000</v>
      </c>
      <c r="G40" s="65">
        <f t="shared" si="25"/>
        <v>1000000</v>
      </c>
      <c r="H40" s="65">
        <f t="shared" si="25"/>
        <v>1000000</v>
      </c>
      <c r="I40" s="65">
        <f t="shared" si="25"/>
        <v>1000000</v>
      </c>
      <c r="J40" s="65">
        <f t="shared" si="25"/>
        <v>1000000</v>
      </c>
      <c r="K40" s="65">
        <f t="shared" si="25"/>
        <v>1475126.7863078732</v>
      </c>
      <c r="L40" s="65">
        <f t="shared" si="25"/>
        <v>2702271.0065577459</v>
      </c>
      <c r="M40" s="65">
        <f t="shared" ref="M40:P40" si="26">+M38+M39</f>
        <v>3277414.2268076167</v>
      </c>
      <c r="N40" s="65">
        <f t="shared" si="26"/>
        <v>3512556.4470574874</v>
      </c>
      <c r="O40" s="65">
        <f t="shared" si="26"/>
        <v>3597697.6673073582</v>
      </c>
      <c r="P40" s="65">
        <f t="shared" si="26"/>
        <v>3682837.887557229</v>
      </c>
      <c r="Q40" s="47"/>
    </row>
    <row r="41" spans="1:17" x14ac:dyDescent="0.25">
      <c r="A41" s="44" t="s">
        <v>6</v>
      </c>
      <c r="B41" s="44"/>
      <c r="C41" s="50"/>
      <c r="D41" s="51"/>
      <c r="E41" s="145">
        <f>+E37</f>
        <v>0</v>
      </c>
      <c r="F41" s="146">
        <f>SUM($E37:F37)+SUM($E39:F39)</f>
        <v>118537.62086340785</v>
      </c>
      <c r="G41" s="146">
        <f>SUM($E37:G37)+SUM($E39:G39)</f>
        <v>1339405.8031034544</v>
      </c>
      <c r="H41" s="146">
        <f>SUM($E37:H37)+SUM($E39:H39)</f>
        <v>1495305.8744417429</v>
      </c>
      <c r="I41" s="146">
        <f>SUM($E37:I37)+SUM($E39:I39)</f>
        <v>1029161.6541918702</v>
      </c>
      <c r="J41" s="146">
        <f>SUM($E37:J37)+SUM($E39:J39)</f>
        <v>428517.43394199945</v>
      </c>
      <c r="K41" s="146">
        <f>SUM($E37:K37)+SUM($E39:K39)</f>
        <v>0</v>
      </c>
      <c r="L41" s="146">
        <f>SUM($E37:L37)+SUM($E39:L39)</f>
        <v>0</v>
      </c>
      <c r="M41" s="147">
        <f>SUM($E37:M37)+SUM($E39:M39)</f>
        <v>0</v>
      </c>
      <c r="N41" s="147">
        <f>SUM($E37:N37)+SUM($E39:N39)</f>
        <v>0</v>
      </c>
      <c r="O41" s="147">
        <f>SUM($E37:O37)+SUM($E39:O39)</f>
        <v>0</v>
      </c>
      <c r="P41" s="147">
        <f>SUM($E37:P37)+SUM($E39:P39)</f>
        <v>0</v>
      </c>
      <c r="Q41" s="47"/>
    </row>
    <row r="42" spans="1:17" x14ac:dyDescent="0.25">
      <c r="A42" s="68" t="s">
        <v>20</v>
      </c>
      <c r="B42" s="69"/>
      <c r="C42" s="70"/>
      <c r="D42" s="53"/>
      <c r="E42" s="144">
        <f>+'Supuestos generales'!C4</f>
        <v>1000000</v>
      </c>
      <c r="F42" s="52"/>
      <c r="G42" s="52"/>
      <c r="H42" s="52"/>
      <c r="I42" s="52"/>
      <c r="J42" s="52"/>
      <c r="K42" s="71"/>
      <c r="L42" s="71"/>
      <c r="M42" s="71"/>
      <c r="N42" s="71"/>
      <c r="O42" s="71"/>
      <c r="P42" s="72"/>
    </row>
  </sheetData>
  <mergeCells count="5">
    <mergeCell ref="A3:A4"/>
    <mergeCell ref="C3:D3"/>
    <mergeCell ref="B3:B4"/>
    <mergeCell ref="E3:Q3"/>
    <mergeCell ref="A1:E1"/>
  </mergeCells>
  <phoneticPr fontId="3" type="noConversion"/>
  <printOptions horizontalCentered="1" verticalCentered="1"/>
  <pageMargins left="0.74803149606299213" right="0.74803149606299213" top="0.98425196850393704" bottom="0.98425196850393704" header="0" footer="0"/>
  <pageSetup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workbookViewId="0"/>
  </sheetViews>
  <sheetFormatPr baseColWidth="10" defaultRowHeight="12.5" x14ac:dyDescent="0.25"/>
  <cols>
    <col min="1" max="1" width="68" bestFit="1" customWidth="1"/>
    <col min="2" max="2" width="6.81640625" customWidth="1"/>
  </cols>
  <sheetData>
    <row r="1" spans="1:5" ht="19.5" customHeight="1" x14ac:dyDescent="0.3">
      <c r="A1" s="40" t="s">
        <v>59</v>
      </c>
    </row>
    <row r="3" spans="1:5" ht="30" customHeight="1" x14ac:dyDescent="0.25">
      <c r="A3" s="27" t="s">
        <v>45</v>
      </c>
      <c r="C3" s="74">
        <f>3000000</f>
        <v>3000000</v>
      </c>
    </row>
    <row r="4" spans="1:5" ht="30" customHeight="1" x14ac:dyDescent="0.25">
      <c r="A4" s="29" t="s">
        <v>56</v>
      </c>
      <c r="C4" s="74">
        <v>1000000</v>
      </c>
    </row>
    <row r="5" spans="1:5" ht="30" customHeight="1" x14ac:dyDescent="0.3">
      <c r="A5" s="39" t="s">
        <v>244</v>
      </c>
    </row>
    <row r="6" spans="1:5" ht="14.5" x14ac:dyDescent="0.25">
      <c r="A6" s="148" t="s">
        <v>245</v>
      </c>
      <c r="C6" s="75">
        <v>0.2</v>
      </c>
    </row>
    <row r="7" spans="1:5" ht="14.5" x14ac:dyDescent="0.25">
      <c r="A7" s="148" t="s">
        <v>246</v>
      </c>
      <c r="C7" s="75">
        <v>0.5</v>
      </c>
    </row>
    <row r="8" spans="1:5" ht="14.5" x14ac:dyDescent="0.25">
      <c r="A8" s="148" t="s">
        <v>247</v>
      </c>
      <c r="C8" s="75">
        <v>0.3</v>
      </c>
    </row>
    <row r="10" spans="1:5" ht="48.5" customHeight="1" x14ac:dyDescent="0.25">
      <c r="A10" s="187" t="s">
        <v>243</v>
      </c>
      <c r="B10" s="188"/>
      <c r="C10" s="188"/>
      <c r="D10" s="188"/>
      <c r="E10" s="188"/>
    </row>
    <row r="11" spans="1:5" ht="9.5" customHeight="1" x14ac:dyDescent="0.25"/>
  </sheetData>
  <mergeCells count="1">
    <mergeCell ref="A10:E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6"/>
  <sheetViews>
    <sheetView tabSelected="1" topLeftCell="A55" workbookViewId="0">
      <selection activeCell="B68" sqref="B68"/>
    </sheetView>
  </sheetViews>
  <sheetFormatPr baseColWidth="10" defaultRowHeight="12.5" x14ac:dyDescent="0.25"/>
  <cols>
    <col min="2" max="2" width="10.90625" style="9"/>
    <col min="3" max="3" width="43.6328125" customWidth="1"/>
    <col min="5" max="19" width="11.7265625" bestFit="1" customWidth="1"/>
  </cols>
  <sheetData>
    <row r="1" spans="1:19" ht="25" customHeight="1" x14ac:dyDescent="0.3">
      <c r="A1" s="12" t="s">
        <v>248</v>
      </c>
      <c r="B1"/>
    </row>
    <row r="2" spans="1:19" ht="41.5" customHeight="1" x14ac:dyDescent="0.25">
      <c r="A2" s="189" t="s">
        <v>952</v>
      </c>
      <c r="B2" s="190"/>
      <c r="C2" s="190"/>
      <c r="D2" s="190"/>
      <c r="E2" s="190"/>
      <c r="F2" s="191"/>
      <c r="I2" s="158"/>
      <c r="J2" s="158"/>
      <c r="K2" s="158"/>
      <c r="L2" s="158"/>
      <c r="M2" s="158"/>
      <c r="N2" s="158"/>
    </row>
    <row r="3" spans="1:19" ht="13" x14ac:dyDescent="0.3">
      <c r="C3" s="12"/>
    </row>
    <row r="4" spans="1:19" ht="13" x14ac:dyDescent="0.3">
      <c r="A4" s="203" t="s">
        <v>262</v>
      </c>
      <c r="B4" s="204"/>
      <c r="C4" s="201" t="s">
        <v>27</v>
      </c>
      <c r="D4" s="201" t="s">
        <v>15</v>
      </c>
      <c r="E4" s="192" t="s">
        <v>30</v>
      </c>
      <c r="F4" s="193"/>
      <c r="G4" s="192" t="s">
        <v>31</v>
      </c>
      <c r="H4" s="194"/>
      <c r="I4" s="194"/>
      <c r="J4" s="194"/>
      <c r="K4" s="194"/>
      <c r="L4" s="194"/>
      <c r="M4" s="194"/>
      <c r="N4" s="194"/>
      <c r="O4" s="194"/>
      <c r="P4" s="194"/>
      <c r="Q4" s="194"/>
      <c r="R4" s="194"/>
      <c r="S4" s="193"/>
    </row>
    <row r="5" spans="1:19" x14ac:dyDescent="0.25">
      <c r="A5" s="205"/>
      <c r="B5" s="206"/>
      <c r="C5" s="202"/>
      <c r="D5" s="202"/>
      <c r="E5" s="142" t="s">
        <v>223</v>
      </c>
      <c r="F5" s="143" t="s">
        <v>224</v>
      </c>
      <c r="G5" s="142" t="s">
        <v>213</v>
      </c>
      <c r="H5" s="142" t="s">
        <v>214</v>
      </c>
      <c r="I5" s="142" t="s">
        <v>215</v>
      </c>
      <c r="J5" s="142" t="s">
        <v>216</v>
      </c>
      <c r="K5" s="142" t="s">
        <v>217</v>
      </c>
      <c r="L5" s="142" t="s">
        <v>218</v>
      </c>
      <c r="M5" s="142" t="s">
        <v>219</v>
      </c>
      <c r="N5" s="142" t="s">
        <v>220</v>
      </c>
      <c r="O5" s="142" t="s">
        <v>221</v>
      </c>
      <c r="P5" s="142" t="s">
        <v>222</v>
      </c>
      <c r="Q5" s="142" t="s">
        <v>223</v>
      </c>
      <c r="R5" s="142" t="s">
        <v>224</v>
      </c>
      <c r="S5" s="143" t="s">
        <v>213</v>
      </c>
    </row>
    <row r="6" spans="1:19" ht="13" x14ac:dyDescent="0.3">
      <c r="A6" s="167">
        <v>300000</v>
      </c>
      <c r="B6" s="168"/>
      <c r="C6" s="133" t="s">
        <v>34</v>
      </c>
      <c r="D6" s="20"/>
      <c r="E6" s="128">
        <f>+E29+E31+E33+E35+E37+E39+E41+E43</f>
        <v>7573819.3136</v>
      </c>
      <c r="F6" s="128">
        <f t="shared" ref="F6:S6" si="0">+F29+F31+F33+F35+F37+F39+F41+F43</f>
        <v>9088583.1763199996</v>
      </c>
      <c r="G6" s="128">
        <f t="shared" si="0"/>
        <v>9103730.8149471991</v>
      </c>
      <c r="H6" s="128">
        <f t="shared" si="0"/>
        <v>9118878.4535744004</v>
      </c>
      <c r="I6" s="128">
        <f t="shared" si="0"/>
        <v>9634026.0922015999</v>
      </c>
      <c r="J6" s="128">
        <f t="shared" si="0"/>
        <v>10634026.0922016</v>
      </c>
      <c r="K6" s="128">
        <f t="shared" si="0"/>
        <v>10134026.0922016</v>
      </c>
      <c r="L6" s="128">
        <f t="shared" si="0"/>
        <v>10034026.0922016</v>
      </c>
      <c r="M6" s="128">
        <f t="shared" si="0"/>
        <v>9934026.0922015999</v>
      </c>
      <c r="N6" s="128">
        <f t="shared" si="0"/>
        <v>9634026.0922015999</v>
      </c>
      <c r="O6" s="128">
        <f t="shared" si="0"/>
        <v>9134026.0922015999</v>
      </c>
      <c r="P6" s="128">
        <f t="shared" si="0"/>
        <v>9134026.0922015999</v>
      </c>
      <c r="Q6" s="128">
        <f t="shared" si="0"/>
        <v>9134026.0922015999</v>
      </c>
      <c r="R6" s="128">
        <f t="shared" si="0"/>
        <v>9134026.0922015999</v>
      </c>
      <c r="S6" s="128">
        <f t="shared" si="0"/>
        <v>9134026.0922015999</v>
      </c>
    </row>
    <row r="7" spans="1:19" ht="38" x14ac:dyDescent="0.3">
      <c r="A7" s="3"/>
      <c r="B7" s="169">
        <v>310100</v>
      </c>
      <c r="C7" s="85" t="s">
        <v>264</v>
      </c>
      <c r="D7" s="8"/>
      <c r="G7" s="13"/>
      <c r="O7" s="7"/>
      <c r="S7" s="8"/>
    </row>
    <row r="8" spans="1:19" x14ac:dyDescent="0.25">
      <c r="A8" s="3"/>
      <c r="B8" s="112"/>
      <c r="C8" s="84"/>
      <c r="D8" s="8"/>
      <c r="F8" s="8"/>
      <c r="S8" s="8"/>
    </row>
    <row r="9" spans="1:19" ht="25" customHeight="1" x14ac:dyDescent="0.25">
      <c r="A9" s="3"/>
      <c r="B9" s="112"/>
      <c r="C9" s="81" t="s">
        <v>265</v>
      </c>
      <c r="D9" s="8"/>
      <c r="F9" s="8"/>
      <c r="O9" s="149"/>
      <c r="S9" s="8"/>
    </row>
    <row r="10" spans="1:19" x14ac:dyDescent="0.25">
      <c r="A10" s="3"/>
      <c r="B10" s="112"/>
      <c r="C10" s="22" t="s">
        <v>33</v>
      </c>
      <c r="D10" s="30">
        <v>0.57920000000000005</v>
      </c>
      <c r="F10" s="8"/>
      <c r="S10" s="8"/>
    </row>
    <row r="11" spans="1:19" x14ac:dyDescent="0.25">
      <c r="A11" s="3"/>
      <c r="B11" s="112"/>
      <c r="C11" s="11" t="s">
        <v>18</v>
      </c>
      <c r="D11" s="35">
        <v>26152.690999999999</v>
      </c>
      <c r="F11" s="8"/>
      <c r="S11" s="8"/>
    </row>
    <row r="12" spans="1:19" x14ac:dyDescent="0.25">
      <c r="A12" s="3"/>
      <c r="B12" s="112"/>
      <c r="C12" s="11" t="s">
        <v>53</v>
      </c>
      <c r="D12" s="82">
        <f>+D10*D11</f>
        <v>15147.6386272</v>
      </c>
      <c r="F12" s="8"/>
      <c r="S12" s="8"/>
    </row>
    <row r="13" spans="1:19" x14ac:dyDescent="0.25">
      <c r="A13" s="3"/>
      <c r="B13" s="112"/>
      <c r="C13" s="11"/>
      <c r="D13" s="140"/>
      <c r="F13" s="8"/>
      <c r="S13" s="8"/>
    </row>
    <row r="14" spans="1:19" x14ac:dyDescent="0.25">
      <c r="A14" s="3"/>
      <c r="B14" s="112"/>
      <c r="C14" s="11" t="s">
        <v>52</v>
      </c>
      <c r="D14" s="8"/>
      <c r="E14" s="171">
        <v>500</v>
      </c>
      <c r="F14" s="171">
        <v>600</v>
      </c>
      <c r="G14" s="157">
        <f t="shared" ref="G14:S14" si="1">+F14+G49</f>
        <v>601</v>
      </c>
      <c r="H14" s="157">
        <f t="shared" si="1"/>
        <v>602</v>
      </c>
      <c r="I14" s="157">
        <f t="shared" si="1"/>
        <v>603</v>
      </c>
      <c r="J14" s="157">
        <f t="shared" si="1"/>
        <v>603</v>
      </c>
      <c r="K14" s="157">
        <f t="shared" si="1"/>
        <v>603</v>
      </c>
      <c r="L14" s="157">
        <f t="shared" si="1"/>
        <v>603</v>
      </c>
      <c r="M14" s="157">
        <f t="shared" si="1"/>
        <v>603</v>
      </c>
      <c r="N14" s="157">
        <f t="shared" si="1"/>
        <v>603</v>
      </c>
      <c r="O14" s="157">
        <f t="shared" si="1"/>
        <v>603</v>
      </c>
      <c r="P14" s="157">
        <f t="shared" si="1"/>
        <v>603</v>
      </c>
      <c r="Q14" s="157">
        <f t="shared" si="1"/>
        <v>603</v>
      </c>
      <c r="R14" s="157">
        <f t="shared" si="1"/>
        <v>603</v>
      </c>
      <c r="S14" s="157">
        <f t="shared" si="1"/>
        <v>603</v>
      </c>
    </row>
    <row r="15" spans="1:19" x14ac:dyDescent="0.25">
      <c r="A15" s="3"/>
      <c r="B15" s="112"/>
      <c r="C15" s="11"/>
      <c r="D15" s="8"/>
      <c r="E15" s="79"/>
      <c r="F15" s="80"/>
      <c r="G15" s="79"/>
      <c r="H15" s="79"/>
      <c r="I15" s="79"/>
      <c r="J15" s="79"/>
      <c r="K15" s="79"/>
      <c r="L15" s="79"/>
      <c r="M15" s="79"/>
      <c r="N15" s="79"/>
      <c r="O15" s="79"/>
      <c r="P15" s="79"/>
      <c r="Q15" s="79"/>
      <c r="R15" s="79"/>
      <c r="S15" s="80"/>
    </row>
    <row r="16" spans="1:19" x14ac:dyDescent="0.25">
      <c r="A16" s="3"/>
      <c r="B16" s="112"/>
      <c r="C16" s="141" t="s">
        <v>257</v>
      </c>
      <c r="D16" s="8"/>
      <c r="E16" s="157">
        <f>+$D$12*E14</f>
        <v>7573819.3136</v>
      </c>
      <c r="F16" s="157">
        <f>+$D$12*F14</f>
        <v>9088583.1763199996</v>
      </c>
      <c r="G16" s="157">
        <f t="shared" ref="G16:S16" si="2">+$D$12*G14</f>
        <v>9103730.8149471991</v>
      </c>
      <c r="H16" s="157">
        <f t="shared" si="2"/>
        <v>9118878.4535744004</v>
      </c>
      <c r="I16" s="157">
        <f t="shared" si="2"/>
        <v>9134026.0922015999</v>
      </c>
      <c r="J16" s="157">
        <f t="shared" si="2"/>
        <v>9134026.0922015999</v>
      </c>
      <c r="K16" s="157">
        <f t="shared" si="2"/>
        <v>9134026.0922015999</v>
      </c>
      <c r="L16" s="157">
        <f t="shared" si="2"/>
        <v>9134026.0922015999</v>
      </c>
      <c r="M16" s="157">
        <f t="shared" si="2"/>
        <v>9134026.0922015999</v>
      </c>
      <c r="N16" s="157">
        <f t="shared" si="2"/>
        <v>9134026.0922015999</v>
      </c>
      <c r="O16" s="157">
        <f t="shared" si="2"/>
        <v>9134026.0922015999</v>
      </c>
      <c r="P16" s="157">
        <f t="shared" si="2"/>
        <v>9134026.0922015999</v>
      </c>
      <c r="Q16" s="157">
        <f t="shared" si="2"/>
        <v>9134026.0922015999</v>
      </c>
      <c r="R16" s="157">
        <f t="shared" si="2"/>
        <v>9134026.0922015999</v>
      </c>
      <c r="S16" s="157">
        <f t="shared" si="2"/>
        <v>9134026.0922015999</v>
      </c>
    </row>
    <row r="17" spans="1:19" x14ac:dyDescent="0.25">
      <c r="A17" s="3"/>
      <c r="B17" s="112"/>
      <c r="C17" s="11"/>
      <c r="D17" s="140"/>
      <c r="F17" s="8"/>
      <c r="S17" s="8"/>
    </row>
    <row r="18" spans="1:19" ht="14.5" customHeight="1" x14ac:dyDescent="0.25">
      <c r="A18" s="3"/>
      <c r="B18" s="112"/>
      <c r="C18" s="81" t="s">
        <v>266</v>
      </c>
      <c r="D18" s="8"/>
      <c r="F18" s="8"/>
      <c r="S18" s="8"/>
    </row>
    <row r="19" spans="1:19" x14ac:dyDescent="0.25">
      <c r="A19" s="3"/>
      <c r="B19" s="112"/>
      <c r="C19" s="141" t="s">
        <v>249</v>
      </c>
      <c r="D19" s="30">
        <v>0</v>
      </c>
      <c r="F19" s="8"/>
      <c r="S19" s="8"/>
    </row>
    <row r="20" spans="1:19" x14ac:dyDescent="0.25">
      <c r="A20" s="3"/>
      <c r="B20" s="112"/>
      <c r="C20" s="11" t="s">
        <v>18</v>
      </c>
      <c r="D20" s="35">
        <v>26152.690999999999</v>
      </c>
      <c r="F20" s="8"/>
      <c r="S20" s="8"/>
    </row>
    <row r="21" spans="1:19" x14ac:dyDescent="0.25">
      <c r="A21" s="3"/>
      <c r="B21" s="112"/>
      <c r="C21" s="11" t="s">
        <v>53</v>
      </c>
      <c r="D21" s="82">
        <f>+D19*D20</f>
        <v>0</v>
      </c>
      <c r="F21" s="8"/>
      <c r="S21" s="8"/>
    </row>
    <row r="22" spans="1:19" x14ac:dyDescent="0.25">
      <c r="A22" s="3"/>
      <c r="B22" s="112"/>
      <c r="C22" s="11"/>
      <c r="D22" s="140"/>
      <c r="F22" s="8"/>
      <c r="S22" s="8"/>
    </row>
    <row r="23" spans="1:19" x14ac:dyDescent="0.25">
      <c r="A23" s="3"/>
      <c r="B23" s="112"/>
      <c r="C23" s="141" t="s">
        <v>256</v>
      </c>
      <c r="D23" s="140"/>
      <c r="E23" s="33">
        <v>12</v>
      </c>
      <c r="F23" s="34">
        <v>12</v>
      </c>
      <c r="G23" s="102">
        <v>0</v>
      </c>
      <c r="H23" s="102">
        <v>0</v>
      </c>
      <c r="I23" s="102">
        <v>0</v>
      </c>
      <c r="J23" s="102">
        <v>0</v>
      </c>
      <c r="K23" s="102">
        <v>0</v>
      </c>
      <c r="L23" s="102">
        <v>0</v>
      </c>
      <c r="M23" s="102">
        <v>6</v>
      </c>
      <c r="N23" s="102">
        <v>12</v>
      </c>
      <c r="O23" s="102">
        <v>12</v>
      </c>
      <c r="P23" s="102">
        <v>12</v>
      </c>
      <c r="Q23" s="102">
        <v>12</v>
      </c>
      <c r="R23" s="102">
        <v>12</v>
      </c>
      <c r="S23" s="107"/>
    </row>
    <row r="24" spans="1:19" x14ac:dyDescent="0.25">
      <c r="A24" s="3"/>
      <c r="B24" s="112"/>
      <c r="C24" s="11"/>
      <c r="D24" s="140"/>
      <c r="F24" s="103"/>
      <c r="S24" s="8"/>
    </row>
    <row r="25" spans="1:19" x14ac:dyDescent="0.25">
      <c r="A25" s="3"/>
      <c r="B25" s="112"/>
      <c r="C25" s="141" t="s">
        <v>257</v>
      </c>
      <c r="D25" s="140"/>
      <c r="E25" s="156">
        <f t="shared" ref="E25:S25" si="3">+$D$21*E23+$D$21*E14</f>
        <v>0</v>
      </c>
      <c r="F25" s="156">
        <f t="shared" si="3"/>
        <v>0</v>
      </c>
      <c r="G25" s="156">
        <f t="shared" si="3"/>
        <v>0</v>
      </c>
      <c r="H25" s="156">
        <f t="shared" si="3"/>
        <v>0</v>
      </c>
      <c r="I25" s="156">
        <f t="shared" si="3"/>
        <v>0</v>
      </c>
      <c r="J25" s="156">
        <f t="shared" si="3"/>
        <v>0</v>
      </c>
      <c r="K25" s="156">
        <f t="shared" si="3"/>
        <v>0</v>
      </c>
      <c r="L25" s="156">
        <f t="shared" si="3"/>
        <v>0</v>
      </c>
      <c r="M25" s="156">
        <f t="shared" si="3"/>
        <v>0</v>
      </c>
      <c r="N25" s="156">
        <f t="shared" si="3"/>
        <v>0</v>
      </c>
      <c r="O25" s="156">
        <f t="shared" si="3"/>
        <v>0</v>
      </c>
      <c r="P25" s="156">
        <f t="shared" si="3"/>
        <v>0</v>
      </c>
      <c r="Q25" s="156">
        <f t="shared" si="3"/>
        <v>0</v>
      </c>
      <c r="R25" s="156">
        <f t="shared" si="3"/>
        <v>0</v>
      </c>
      <c r="S25" s="157">
        <f t="shared" si="3"/>
        <v>0</v>
      </c>
    </row>
    <row r="26" spans="1:19" x14ac:dyDescent="0.25">
      <c r="A26" s="3"/>
      <c r="B26" s="112"/>
      <c r="C26" s="11"/>
      <c r="D26" s="140"/>
      <c r="F26" s="8"/>
      <c r="S26" s="8"/>
    </row>
    <row r="27" spans="1:19" ht="25" x14ac:dyDescent="0.25">
      <c r="A27" s="3"/>
      <c r="B27" s="112"/>
      <c r="C27" s="81" t="s">
        <v>258</v>
      </c>
      <c r="D27" s="140"/>
      <c r="F27" s="8"/>
      <c r="S27" s="8"/>
    </row>
    <row r="28" spans="1:19" x14ac:dyDescent="0.25">
      <c r="A28" s="3"/>
      <c r="B28" s="112"/>
      <c r="C28" s="81"/>
      <c r="D28" s="140"/>
      <c r="F28" s="8"/>
      <c r="S28" s="8"/>
    </row>
    <row r="29" spans="1:19" ht="13" x14ac:dyDescent="0.3">
      <c r="A29" s="3"/>
      <c r="B29" s="112"/>
      <c r="C29" s="23" t="s">
        <v>994</v>
      </c>
      <c r="D29" s="8"/>
      <c r="E29" s="177">
        <f>+E16+E25</f>
        <v>7573819.3136</v>
      </c>
      <c r="F29" s="177">
        <f t="shared" ref="F29:S29" si="4">+F16+F25</f>
        <v>9088583.1763199996</v>
      </c>
      <c r="G29" s="177">
        <f t="shared" si="4"/>
        <v>9103730.8149471991</v>
      </c>
      <c r="H29" s="177">
        <f>+H16+K24</f>
        <v>9118878.4535744004</v>
      </c>
      <c r="I29" s="177">
        <f t="shared" si="4"/>
        <v>9134026.0922015999</v>
      </c>
      <c r="J29" s="177">
        <f t="shared" si="4"/>
        <v>9134026.0922015999</v>
      </c>
      <c r="K29" s="177">
        <f t="shared" si="4"/>
        <v>9134026.0922015999</v>
      </c>
      <c r="L29" s="177">
        <f t="shared" si="4"/>
        <v>9134026.0922015999</v>
      </c>
      <c r="M29" s="177">
        <f t="shared" si="4"/>
        <v>9134026.0922015999</v>
      </c>
      <c r="N29" s="177">
        <f t="shared" si="4"/>
        <v>9134026.0922015999</v>
      </c>
      <c r="O29" s="177">
        <f t="shared" si="4"/>
        <v>9134026.0922015999</v>
      </c>
      <c r="P29" s="177">
        <f t="shared" si="4"/>
        <v>9134026.0922015999</v>
      </c>
      <c r="Q29" s="177">
        <f t="shared" si="4"/>
        <v>9134026.0922015999</v>
      </c>
      <c r="R29" s="177">
        <f t="shared" si="4"/>
        <v>9134026.0922015999</v>
      </c>
      <c r="S29" s="177">
        <f t="shared" si="4"/>
        <v>9134026.0922015999</v>
      </c>
    </row>
    <row r="30" spans="1:19" ht="13" x14ac:dyDescent="0.3">
      <c r="A30" s="3"/>
      <c r="B30" s="112"/>
      <c r="C30" s="23"/>
      <c r="D30" s="8"/>
      <c r="E30" s="15"/>
      <c r="F30" s="16"/>
      <c r="G30" s="15"/>
      <c r="H30" s="15"/>
      <c r="I30" s="15"/>
      <c r="J30" s="15"/>
      <c r="K30" s="15"/>
      <c r="L30" s="15"/>
      <c r="M30" s="15"/>
      <c r="N30" s="15"/>
      <c r="O30" s="16"/>
      <c r="P30" s="150"/>
      <c r="Q30" s="150"/>
      <c r="R30" s="150"/>
      <c r="S30" s="4"/>
    </row>
    <row r="31" spans="1:19" ht="13" x14ac:dyDescent="0.3">
      <c r="A31" s="3"/>
      <c r="B31" s="169">
        <v>310200</v>
      </c>
      <c r="C31" s="76" t="s">
        <v>263</v>
      </c>
      <c r="D31" s="8"/>
      <c r="E31" s="73"/>
      <c r="F31" s="73"/>
      <c r="G31" s="36">
        <v>0</v>
      </c>
      <c r="H31" s="36">
        <v>0</v>
      </c>
      <c r="I31" s="36">
        <v>500000</v>
      </c>
      <c r="J31" s="36">
        <v>0</v>
      </c>
      <c r="K31" s="36">
        <v>0</v>
      </c>
      <c r="L31" s="36">
        <v>0</v>
      </c>
      <c r="M31" s="36">
        <v>0</v>
      </c>
      <c r="N31" s="36">
        <v>500000</v>
      </c>
      <c r="O31" s="36">
        <v>0</v>
      </c>
      <c r="P31" s="36">
        <v>0</v>
      </c>
      <c r="Q31" s="36">
        <v>0</v>
      </c>
      <c r="R31" s="36">
        <v>0</v>
      </c>
      <c r="S31" s="36">
        <v>0</v>
      </c>
    </row>
    <row r="32" spans="1:19" x14ac:dyDescent="0.25">
      <c r="A32" s="3"/>
      <c r="B32" s="112"/>
      <c r="C32" s="76"/>
      <c r="D32" s="8"/>
      <c r="E32" s="77"/>
      <c r="F32" s="73"/>
      <c r="G32" s="77"/>
      <c r="H32" s="77"/>
      <c r="I32" s="77"/>
      <c r="J32" s="77"/>
      <c r="K32" s="77"/>
      <c r="L32" s="77"/>
      <c r="M32" s="77"/>
      <c r="N32" s="77"/>
      <c r="O32" s="73"/>
      <c r="P32" s="73"/>
      <c r="Q32" s="73"/>
      <c r="R32" s="73"/>
      <c r="S32" s="73"/>
    </row>
    <row r="33" spans="1:19" ht="13" x14ac:dyDescent="0.3">
      <c r="A33" s="3"/>
      <c r="B33" s="169">
        <v>310301</v>
      </c>
      <c r="C33" s="76" t="s">
        <v>269</v>
      </c>
      <c r="D33" s="8"/>
      <c r="E33" s="107"/>
      <c r="F33" s="107"/>
      <c r="G33" s="36">
        <v>0</v>
      </c>
      <c r="H33" s="102">
        <v>0</v>
      </c>
      <c r="I33" s="102">
        <v>0</v>
      </c>
      <c r="J33" s="102">
        <v>0</v>
      </c>
      <c r="K33" s="102">
        <v>0</v>
      </c>
      <c r="L33" s="102">
        <v>0</v>
      </c>
      <c r="M33" s="102">
        <v>0</v>
      </c>
      <c r="N33" s="102">
        <v>0</v>
      </c>
      <c r="O33" s="102">
        <v>0</v>
      </c>
      <c r="P33" s="102">
        <v>0</v>
      </c>
      <c r="Q33" s="102">
        <v>0</v>
      </c>
      <c r="R33" s="102">
        <v>0</v>
      </c>
      <c r="S33" s="102">
        <v>0</v>
      </c>
    </row>
    <row r="34" spans="1:19" ht="13" x14ac:dyDescent="0.3">
      <c r="A34" s="3"/>
      <c r="B34" s="169"/>
      <c r="C34" s="86"/>
      <c r="D34" s="8"/>
      <c r="E34" s="106"/>
      <c r="F34" s="105"/>
      <c r="G34" s="106"/>
      <c r="H34" s="106"/>
      <c r="I34" s="106"/>
      <c r="J34" s="106"/>
      <c r="K34" s="106"/>
      <c r="L34" s="106"/>
      <c r="M34" s="106"/>
      <c r="N34" s="106"/>
      <c r="O34" s="106"/>
      <c r="P34" s="106"/>
      <c r="Q34" s="106"/>
      <c r="R34" s="106"/>
      <c r="S34" s="106"/>
    </row>
    <row r="35" spans="1:19" ht="13" x14ac:dyDescent="0.3">
      <c r="A35" s="3"/>
      <c r="B35" s="169">
        <v>310302</v>
      </c>
      <c r="C35" s="86" t="s">
        <v>270</v>
      </c>
      <c r="D35" s="8"/>
      <c r="E35" s="107"/>
      <c r="F35" s="107"/>
      <c r="G35" s="36">
        <v>0</v>
      </c>
      <c r="H35" s="102">
        <v>0</v>
      </c>
      <c r="I35" s="102">
        <v>0</v>
      </c>
      <c r="J35" s="102">
        <v>500000</v>
      </c>
      <c r="K35" s="102">
        <v>0</v>
      </c>
      <c r="L35" s="102">
        <v>0</v>
      </c>
      <c r="M35" s="102">
        <v>0</v>
      </c>
      <c r="N35" s="102">
        <v>0</v>
      </c>
      <c r="O35" s="102">
        <v>0</v>
      </c>
      <c r="P35" s="102">
        <v>0</v>
      </c>
      <c r="Q35" s="102">
        <v>0</v>
      </c>
      <c r="R35" s="102">
        <v>0</v>
      </c>
      <c r="S35" s="102">
        <v>0</v>
      </c>
    </row>
    <row r="36" spans="1:19" ht="13" x14ac:dyDescent="0.3">
      <c r="A36" s="3"/>
      <c r="B36" s="169"/>
      <c r="C36" s="86"/>
      <c r="D36" s="8"/>
      <c r="E36" s="106"/>
      <c r="F36" s="105"/>
      <c r="G36" s="106"/>
      <c r="H36" s="106"/>
      <c r="I36" s="106"/>
      <c r="J36" s="106"/>
      <c r="K36" s="106"/>
      <c r="L36" s="106"/>
      <c r="M36" s="106"/>
      <c r="N36" s="106"/>
      <c r="O36" s="106"/>
      <c r="P36" s="106"/>
      <c r="Q36" s="106"/>
      <c r="R36" s="106"/>
      <c r="S36" s="106"/>
    </row>
    <row r="37" spans="1:19" ht="13" x14ac:dyDescent="0.3">
      <c r="A37" s="3"/>
      <c r="B37" s="169">
        <v>310303</v>
      </c>
      <c r="C37" s="86" t="s">
        <v>271</v>
      </c>
      <c r="D37" s="8"/>
      <c r="E37" s="107"/>
      <c r="F37" s="107"/>
      <c r="G37" s="36">
        <v>0</v>
      </c>
      <c r="H37" s="102">
        <v>0</v>
      </c>
      <c r="I37" s="102">
        <v>0</v>
      </c>
      <c r="J37" s="102">
        <v>0</v>
      </c>
      <c r="K37" s="102">
        <v>0</v>
      </c>
      <c r="L37" s="102">
        <v>0</v>
      </c>
      <c r="M37" s="102">
        <v>0</v>
      </c>
      <c r="N37" s="102">
        <v>0</v>
      </c>
      <c r="O37" s="102">
        <v>0</v>
      </c>
      <c r="P37" s="102">
        <v>0</v>
      </c>
      <c r="Q37" s="102">
        <v>0</v>
      </c>
      <c r="R37" s="102">
        <v>0</v>
      </c>
      <c r="S37" s="102">
        <v>0</v>
      </c>
    </row>
    <row r="38" spans="1:19" ht="13" x14ac:dyDescent="0.3">
      <c r="A38" s="3"/>
      <c r="B38" s="169"/>
      <c r="C38" s="86"/>
      <c r="D38" s="8"/>
      <c r="E38" s="106"/>
      <c r="F38" s="105"/>
      <c r="G38" s="106"/>
      <c r="H38" s="106"/>
      <c r="I38" s="106"/>
      <c r="J38" s="106"/>
      <c r="K38" s="106"/>
      <c r="L38" s="106"/>
      <c r="M38" s="106"/>
      <c r="N38" s="106"/>
      <c r="O38" s="106"/>
      <c r="P38" s="106"/>
      <c r="Q38" s="106"/>
      <c r="R38" s="106"/>
      <c r="S38" s="106"/>
    </row>
    <row r="39" spans="1:19" ht="13" x14ac:dyDescent="0.3">
      <c r="A39" s="3"/>
      <c r="B39" s="169">
        <v>310304</v>
      </c>
      <c r="C39" s="86" t="s">
        <v>272</v>
      </c>
      <c r="D39" s="8"/>
      <c r="E39" s="107"/>
      <c r="F39" s="107"/>
      <c r="G39" s="36">
        <v>0</v>
      </c>
      <c r="H39" s="102">
        <v>0</v>
      </c>
      <c r="I39" s="102">
        <v>0</v>
      </c>
      <c r="J39" s="102">
        <v>0</v>
      </c>
      <c r="K39" s="102">
        <v>0</v>
      </c>
      <c r="L39" s="102">
        <v>0</v>
      </c>
      <c r="M39" s="102">
        <v>0</v>
      </c>
      <c r="N39" s="102">
        <v>0</v>
      </c>
      <c r="O39" s="102">
        <v>0</v>
      </c>
      <c r="P39" s="102">
        <v>0</v>
      </c>
      <c r="Q39" s="102">
        <v>0</v>
      </c>
      <c r="R39" s="102">
        <v>0</v>
      </c>
      <c r="S39" s="102">
        <v>0</v>
      </c>
    </row>
    <row r="40" spans="1:19" ht="13" x14ac:dyDescent="0.3">
      <c r="A40" s="3"/>
      <c r="B40" s="169"/>
      <c r="C40" s="86"/>
      <c r="D40" s="8"/>
      <c r="E40" s="106"/>
      <c r="F40" s="105"/>
      <c r="G40" s="106"/>
      <c r="H40" s="106"/>
      <c r="I40" s="106"/>
      <c r="J40" s="106"/>
      <c r="K40" s="106"/>
      <c r="L40" s="106"/>
      <c r="M40" s="106"/>
      <c r="N40" s="106"/>
      <c r="O40" s="106"/>
      <c r="P40" s="106"/>
      <c r="Q40" s="106"/>
      <c r="R40" s="106"/>
      <c r="S40" s="106"/>
    </row>
    <row r="41" spans="1:19" ht="13" x14ac:dyDescent="0.3">
      <c r="A41" s="3"/>
      <c r="B41" s="169">
        <v>310306</v>
      </c>
      <c r="C41" s="86" t="s">
        <v>273</v>
      </c>
      <c r="D41" s="8"/>
      <c r="E41" s="107"/>
      <c r="F41" s="107"/>
      <c r="G41" s="36">
        <v>0</v>
      </c>
      <c r="H41" s="102">
        <v>0</v>
      </c>
      <c r="I41" s="102">
        <v>0</v>
      </c>
      <c r="J41" s="102">
        <v>0</v>
      </c>
      <c r="K41" s="102">
        <v>0</v>
      </c>
      <c r="L41" s="102">
        <v>0</v>
      </c>
      <c r="M41" s="102">
        <v>0</v>
      </c>
      <c r="N41" s="102">
        <v>0</v>
      </c>
      <c r="O41" s="102">
        <v>0</v>
      </c>
      <c r="P41" s="102">
        <v>0</v>
      </c>
      <c r="Q41" s="102">
        <v>0</v>
      </c>
      <c r="R41" s="102">
        <v>0</v>
      </c>
      <c r="S41" s="102">
        <v>0</v>
      </c>
    </row>
    <row r="42" spans="1:19" x14ac:dyDescent="0.25">
      <c r="A42" s="3"/>
      <c r="B42" s="112"/>
      <c r="C42" s="86"/>
      <c r="D42" s="8"/>
      <c r="E42" s="106"/>
      <c r="F42" s="105"/>
      <c r="G42" s="10"/>
      <c r="H42" s="10"/>
      <c r="I42" s="10"/>
      <c r="J42" s="10"/>
      <c r="K42" s="10"/>
      <c r="L42" s="10"/>
      <c r="M42" s="10"/>
      <c r="N42" s="10"/>
      <c r="O42" s="19"/>
      <c r="P42" s="19"/>
      <c r="Q42" s="19"/>
      <c r="R42" s="19"/>
      <c r="S42" s="18"/>
    </row>
    <row r="43" spans="1:19" ht="13" x14ac:dyDescent="0.3">
      <c r="A43" s="3"/>
      <c r="B43" s="169">
        <v>310700</v>
      </c>
      <c r="C43" s="78" t="s">
        <v>267</v>
      </c>
      <c r="D43" s="8"/>
      <c r="E43" s="73"/>
      <c r="F43" s="73"/>
      <c r="G43" s="36">
        <v>0</v>
      </c>
      <c r="H43" s="36">
        <v>0</v>
      </c>
      <c r="I43" s="36">
        <v>0</v>
      </c>
      <c r="J43" s="36">
        <v>1000000</v>
      </c>
      <c r="K43" s="36">
        <v>1000000</v>
      </c>
      <c r="L43" s="36">
        <v>900000</v>
      </c>
      <c r="M43" s="36">
        <v>800000</v>
      </c>
      <c r="N43" s="36">
        <v>0</v>
      </c>
      <c r="O43" s="36">
        <v>0</v>
      </c>
      <c r="P43" s="36">
        <v>0</v>
      </c>
      <c r="Q43" s="36">
        <v>0</v>
      </c>
      <c r="R43" s="36">
        <v>0</v>
      </c>
      <c r="S43" s="36">
        <v>0</v>
      </c>
    </row>
    <row r="44" spans="1:19" ht="13" x14ac:dyDescent="0.3">
      <c r="A44" s="3"/>
      <c r="B44" s="112"/>
      <c r="C44" s="31"/>
      <c r="D44" s="8"/>
      <c r="E44" s="10"/>
      <c r="F44" s="19"/>
      <c r="G44" s="10"/>
      <c r="H44" s="10"/>
      <c r="I44" s="10"/>
      <c r="J44" s="10"/>
      <c r="K44" s="10"/>
      <c r="L44" s="10"/>
      <c r="M44" s="10"/>
      <c r="N44" s="10"/>
      <c r="O44" s="19"/>
      <c r="P44" s="19"/>
      <c r="Q44" s="19"/>
      <c r="R44" s="19"/>
      <c r="S44" s="18"/>
    </row>
    <row r="45" spans="1:19" ht="13" x14ac:dyDescent="0.3">
      <c r="A45" s="3"/>
      <c r="B45" s="169">
        <v>310800</v>
      </c>
      <c r="C45" s="139" t="s">
        <v>35</v>
      </c>
      <c r="D45" s="8"/>
      <c r="E45" s="128">
        <f>+E50+E51+E55+E54+E56+E57</f>
        <v>0</v>
      </c>
      <c r="F45" s="128">
        <f>+F50+F51+F55+F54+F56+F57</f>
        <v>0</v>
      </c>
      <c r="G45" s="128">
        <f t="shared" ref="G45:S45" si="5">+G50+SUM(G51:G57)</f>
        <v>230000</v>
      </c>
      <c r="H45" s="128">
        <f t="shared" si="5"/>
        <v>150000</v>
      </c>
      <c r="I45" s="128">
        <f t="shared" si="5"/>
        <v>150000</v>
      </c>
      <c r="J45" s="128">
        <f t="shared" si="5"/>
        <v>130000</v>
      </c>
      <c r="K45" s="128">
        <f t="shared" si="5"/>
        <v>130000</v>
      </c>
      <c r="L45" s="128">
        <f t="shared" si="5"/>
        <v>130000</v>
      </c>
      <c r="M45" s="128">
        <f t="shared" si="5"/>
        <v>130000</v>
      </c>
      <c r="N45" s="128">
        <f t="shared" si="5"/>
        <v>230000</v>
      </c>
      <c r="O45" s="128">
        <f t="shared" si="5"/>
        <v>130000</v>
      </c>
      <c r="P45" s="128">
        <f t="shared" si="5"/>
        <v>130000</v>
      </c>
      <c r="Q45" s="128">
        <f t="shared" si="5"/>
        <v>130000</v>
      </c>
      <c r="R45" s="128">
        <f t="shared" si="5"/>
        <v>130000</v>
      </c>
      <c r="S45" s="128">
        <f t="shared" si="5"/>
        <v>130000</v>
      </c>
    </row>
    <row r="46" spans="1:19" ht="13" x14ac:dyDescent="0.3">
      <c r="A46" s="3"/>
      <c r="B46" s="112"/>
      <c r="C46" s="31"/>
      <c r="D46" s="8"/>
      <c r="E46" s="10"/>
      <c r="F46" s="19"/>
      <c r="G46" s="10"/>
      <c r="H46" s="10"/>
      <c r="I46" s="10"/>
      <c r="J46" s="10"/>
      <c r="K46" s="10"/>
      <c r="L46" s="10"/>
      <c r="M46" s="10"/>
      <c r="N46" s="10"/>
      <c r="O46" s="10"/>
      <c r="S46" s="8"/>
    </row>
    <row r="47" spans="1:19" x14ac:dyDescent="0.25">
      <c r="A47" s="3"/>
      <c r="B47" s="112">
        <v>310801</v>
      </c>
      <c r="C47" s="85" t="s">
        <v>66</v>
      </c>
      <c r="D47" s="8"/>
      <c r="F47" s="8"/>
      <c r="O47" s="8"/>
      <c r="S47" s="8"/>
    </row>
    <row r="48" spans="1:19" x14ac:dyDescent="0.25">
      <c r="A48" s="3"/>
      <c r="B48" s="112"/>
      <c r="C48" s="22" t="s">
        <v>51</v>
      </c>
      <c r="D48" s="37">
        <v>20000</v>
      </c>
      <c r="E48" s="9"/>
      <c r="F48" s="170"/>
      <c r="G48" s="9"/>
      <c r="H48" s="9"/>
      <c r="I48" s="9"/>
      <c r="J48" s="9"/>
      <c r="K48" s="9"/>
      <c r="L48" s="9"/>
      <c r="M48" s="9"/>
      <c r="N48" s="9"/>
      <c r="O48" s="20"/>
      <c r="S48" s="8"/>
    </row>
    <row r="49" spans="1:19" x14ac:dyDescent="0.25">
      <c r="A49" s="3"/>
      <c r="B49" s="112"/>
      <c r="C49" s="32" t="s">
        <v>54</v>
      </c>
      <c r="D49" s="5"/>
      <c r="E49" s="157"/>
      <c r="F49" s="157"/>
      <c r="G49" s="171">
        <v>1</v>
      </c>
      <c r="H49" s="171">
        <v>1</v>
      </c>
      <c r="I49" s="171">
        <v>1</v>
      </c>
      <c r="J49" s="171">
        <v>0</v>
      </c>
      <c r="K49" s="171">
        <v>0</v>
      </c>
      <c r="L49" s="171">
        <v>0</v>
      </c>
      <c r="M49" s="171">
        <v>0</v>
      </c>
      <c r="N49" s="171">
        <v>0</v>
      </c>
      <c r="O49" s="171">
        <v>0</v>
      </c>
      <c r="P49" s="171">
        <v>0</v>
      </c>
      <c r="Q49" s="171">
        <v>0</v>
      </c>
      <c r="R49" s="34">
        <v>0</v>
      </c>
      <c r="S49" s="34">
        <v>0</v>
      </c>
    </row>
    <row r="50" spans="1:19" x14ac:dyDescent="0.25">
      <c r="A50" s="3"/>
      <c r="B50" s="112"/>
      <c r="C50" s="207" t="s">
        <v>995</v>
      </c>
      <c r="D50" s="5"/>
      <c r="E50" s="175"/>
      <c r="F50" s="175"/>
      <c r="G50" s="175">
        <f>+G49*$D$48</f>
        <v>20000</v>
      </c>
      <c r="H50" s="175">
        <f t="shared" ref="H50:O50" si="6">+H49*$D$48</f>
        <v>20000</v>
      </c>
      <c r="I50" s="175">
        <f t="shared" si="6"/>
        <v>20000</v>
      </c>
      <c r="J50" s="175">
        <f t="shared" si="6"/>
        <v>0</v>
      </c>
      <c r="K50" s="175">
        <f t="shared" si="6"/>
        <v>0</v>
      </c>
      <c r="L50" s="175">
        <f t="shared" si="6"/>
        <v>0</v>
      </c>
      <c r="M50" s="175">
        <f t="shared" si="6"/>
        <v>0</v>
      </c>
      <c r="N50" s="175">
        <f t="shared" si="6"/>
        <v>0</v>
      </c>
      <c r="O50" s="175">
        <f t="shared" si="6"/>
        <v>0</v>
      </c>
      <c r="P50" s="175">
        <f t="shared" ref="P50:S50" si="7">+P49*$D$48</f>
        <v>0</v>
      </c>
      <c r="Q50" s="175">
        <f t="shared" si="7"/>
        <v>0</v>
      </c>
      <c r="R50" s="175">
        <f t="shared" si="7"/>
        <v>0</v>
      </c>
      <c r="S50" s="175">
        <f t="shared" si="7"/>
        <v>0</v>
      </c>
    </row>
    <row r="51" spans="1:19" x14ac:dyDescent="0.25">
      <c r="A51" s="3"/>
      <c r="B51" s="112">
        <v>310802</v>
      </c>
      <c r="C51" s="83" t="s">
        <v>36</v>
      </c>
      <c r="D51" s="5"/>
      <c r="E51" s="73"/>
      <c r="F51" s="73"/>
      <c r="G51" s="36">
        <v>0</v>
      </c>
      <c r="H51" s="36">
        <v>0</v>
      </c>
      <c r="I51" s="36">
        <v>0</v>
      </c>
      <c r="J51" s="36">
        <v>0</v>
      </c>
      <c r="K51" s="36">
        <v>0</v>
      </c>
      <c r="L51" s="36">
        <v>0</v>
      </c>
      <c r="M51" s="36">
        <v>0</v>
      </c>
      <c r="N51" s="36">
        <v>0</v>
      </c>
      <c r="O51" s="36">
        <v>0</v>
      </c>
      <c r="P51" s="36">
        <v>0</v>
      </c>
      <c r="Q51" s="36">
        <v>0</v>
      </c>
      <c r="R51" s="36">
        <v>0</v>
      </c>
      <c r="S51" s="36">
        <v>0</v>
      </c>
    </row>
    <row r="52" spans="1:19" x14ac:dyDescent="0.25">
      <c r="A52" s="3"/>
      <c r="B52" s="112"/>
      <c r="C52" s="83" t="s">
        <v>60</v>
      </c>
      <c r="D52" s="5"/>
      <c r="E52" s="73"/>
      <c r="F52" s="73"/>
      <c r="G52" s="36"/>
      <c r="H52" s="36"/>
      <c r="I52" s="36"/>
      <c r="J52" s="36"/>
      <c r="K52" s="36"/>
      <c r="L52" s="36"/>
      <c r="M52" s="36"/>
      <c r="N52" s="36"/>
      <c r="O52" s="36"/>
      <c r="P52" s="36"/>
      <c r="Q52" s="36"/>
      <c r="R52" s="36"/>
      <c r="S52" s="36"/>
    </row>
    <row r="53" spans="1:19" x14ac:dyDescent="0.25">
      <c r="A53" s="3"/>
      <c r="B53" s="112"/>
      <c r="C53" s="83" t="s">
        <v>61</v>
      </c>
      <c r="D53" s="5"/>
      <c r="E53" s="73"/>
      <c r="F53" s="73"/>
      <c r="G53" s="36">
        <v>80000</v>
      </c>
      <c r="H53" s="36"/>
      <c r="I53" s="36"/>
      <c r="J53" s="36"/>
      <c r="K53" s="36"/>
      <c r="L53" s="36"/>
      <c r="M53" s="36"/>
      <c r="N53" s="36"/>
      <c r="O53" s="36"/>
      <c r="P53" s="36"/>
      <c r="Q53" s="36"/>
      <c r="R53" s="36"/>
      <c r="S53" s="36"/>
    </row>
    <row r="54" spans="1:19" x14ac:dyDescent="0.25">
      <c r="A54" s="3"/>
      <c r="B54" s="112">
        <v>310805</v>
      </c>
      <c r="C54" s="83" t="s">
        <v>62</v>
      </c>
      <c r="D54" s="5"/>
      <c r="E54" s="73"/>
      <c r="F54" s="73"/>
      <c r="G54" s="36">
        <v>0</v>
      </c>
      <c r="H54" s="36">
        <v>0</v>
      </c>
      <c r="I54" s="36">
        <v>0</v>
      </c>
      <c r="J54" s="36">
        <v>0</v>
      </c>
      <c r="K54" s="36">
        <v>0</v>
      </c>
      <c r="L54" s="36">
        <v>0</v>
      </c>
      <c r="M54" s="36">
        <v>0</v>
      </c>
      <c r="N54" s="36">
        <v>0</v>
      </c>
      <c r="O54" s="36">
        <v>0</v>
      </c>
      <c r="P54" s="36">
        <v>0</v>
      </c>
      <c r="Q54" s="36">
        <v>0</v>
      </c>
      <c r="R54" s="36">
        <v>0</v>
      </c>
      <c r="S54" s="36">
        <v>0</v>
      </c>
    </row>
    <row r="55" spans="1:19" x14ac:dyDescent="0.25">
      <c r="A55" s="3"/>
      <c r="B55" s="112">
        <v>310806</v>
      </c>
      <c r="C55" s="83" t="s">
        <v>63</v>
      </c>
      <c r="D55" s="5"/>
      <c r="E55" s="73"/>
      <c r="F55" s="73"/>
      <c r="G55" s="36">
        <v>100000</v>
      </c>
      <c r="H55" s="36">
        <v>100000</v>
      </c>
      <c r="I55" s="36">
        <v>100000</v>
      </c>
      <c r="J55" s="36">
        <v>100000</v>
      </c>
      <c r="K55" s="36">
        <v>100000</v>
      </c>
      <c r="L55" s="36">
        <v>100000</v>
      </c>
      <c r="M55" s="36">
        <v>100000</v>
      </c>
      <c r="N55" s="36">
        <v>200000</v>
      </c>
      <c r="O55" s="36">
        <v>100000</v>
      </c>
      <c r="P55" s="36">
        <v>100000</v>
      </c>
      <c r="Q55" s="36">
        <v>100000</v>
      </c>
      <c r="R55" s="36">
        <v>100000</v>
      </c>
      <c r="S55" s="36">
        <v>100000</v>
      </c>
    </row>
    <row r="56" spans="1:19" x14ac:dyDescent="0.25">
      <c r="A56" s="3"/>
      <c r="B56" s="112"/>
      <c r="C56" s="83" t="s">
        <v>64</v>
      </c>
      <c r="D56" s="5"/>
      <c r="E56" s="73"/>
      <c r="F56" s="73"/>
      <c r="G56" s="36">
        <v>30000</v>
      </c>
      <c r="H56" s="36">
        <v>30000</v>
      </c>
      <c r="I56" s="36">
        <v>30000</v>
      </c>
      <c r="J56" s="36">
        <v>30000</v>
      </c>
      <c r="K56" s="36">
        <v>30000</v>
      </c>
      <c r="L56" s="36">
        <v>30000</v>
      </c>
      <c r="M56" s="36">
        <v>30000</v>
      </c>
      <c r="N56" s="36">
        <v>30000</v>
      </c>
      <c r="O56" s="36">
        <v>30000</v>
      </c>
      <c r="P56" s="36">
        <v>30000</v>
      </c>
      <c r="Q56" s="36">
        <v>30000</v>
      </c>
      <c r="R56" s="36">
        <v>30000</v>
      </c>
      <c r="S56" s="36">
        <v>30000</v>
      </c>
    </row>
    <row r="57" spans="1:19" x14ac:dyDescent="0.25">
      <c r="A57" s="3"/>
      <c r="B57" s="112"/>
      <c r="C57" s="83" t="s">
        <v>65</v>
      </c>
      <c r="D57" s="5"/>
      <c r="E57" s="73"/>
      <c r="F57" s="73"/>
      <c r="G57" s="36">
        <v>0</v>
      </c>
      <c r="H57" s="36">
        <v>0</v>
      </c>
      <c r="I57" s="36">
        <v>0</v>
      </c>
      <c r="J57" s="36">
        <v>0</v>
      </c>
      <c r="K57" s="36">
        <v>0</v>
      </c>
      <c r="L57" s="36">
        <v>0</v>
      </c>
      <c r="M57" s="36">
        <v>0</v>
      </c>
      <c r="N57" s="36">
        <v>0</v>
      </c>
      <c r="O57" s="36">
        <v>0</v>
      </c>
      <c r="P57" s="36">
        <v>0</v>
      </c>
      <c r="Q57" s="36">
        <v>0</v>
      </c>
      <c r="R57" s="36">
        <v>0</v>
      </c>
      <c r="S57" s="36">
        <v>0</v>
      </c>
    </row>
    <row r="58" spans="1:19" ht="13" x14ac:dyDescent="0.3">
      <c r="A58" s="3"/>
      <c r="B58" s="112"/>
      <c r="C58" s="25"/>
      <c r="D58" s="5"/>
      <c r="E58" s="14"/>
      <c r="F58" s="21"/>
      <c r="G58" s="14"/>
      <c r="H58" s="14"/>
      <c r="I58" s="14"/>
      <c r="J58" s="14"/>
      <c r="K58" s="14"/>
      <c r="L58" s="14"/>
      <c r="M58" s="14"/>
      <c r="N58" s="14"/>
      <c r="O58" s="5"/>
      <c r="P58" s="5"/>
      <c r="Q58" s="5"/>
      <c r="R58" s="5"/>
      <c r="S58" s="5"/>
    </row>
    <row r="59" spans="1:19" ht="13" x14ac:dyDescent="0.3">
      <c r="A59" s="3"/>
      <c r="B59" s="169">
        <v>310900</v>
      </c>
      <c r="C59" s="138" t="s">
        <v>37</v>
      </c>
      <c r="D59" s="5"/>
      <c r="E59" s="175">
        <f>SUM(E60:E63)</f>
        <v>0</v>
      </c>
      <c r="F59" s="175">
        <f t="shared" ref="F59:O59" si="8">SUM(F60:F63)</f>
        <v>0</v>
      </c>
      <c r="G59" s="176">
        <f t="shared" si="8"/>
        <v>0</v>
      </c>
      <c r="H59" s="176">
        <f t="shared" si="8"/>
        <v>0</v>
      </c>
      <c r="I59" s="176">
        <f t="shared" si="8"/>
        <v>1000000</v>
      </c>
      <c r="J59" s="176">
        <f t="shared" si="8"/>
        <v>800000</v>
      </c>
      <c r="K59" s="176">
        <f t="shared" si="8"/>
        <v>800000</v>
      </c>
      <c r="L59" s="176">
        <f t="shared" si="8"/>
        <v>0</v>
      </c>
      <c r="M59" s="176">
        <f t="shared" si="8"/>
        <v>500000</v>
      </c>
      <c r="N59" s="176">
        <f t="shared" si="8"/>
        <v>1000000</v>
      </c>
      <c r="O59" s="176">
        <f t="shared" si="8"/>
        <v>0</v>
      </c>
      <c r="P59" s="176">
        <f t="shared" ref="P59:S59" si="9">SUM(P60:P63)</f>
        <v>0</v>
      </c>
      <c r="Q59" s="176">
        <f t="shared" si="9"/>
        <v>0</v>
      </c>
      <c r="R59" s="176">
        <f t="shared" si="9"/>
        <v>0</v>
      </c>
      <c r="S59" s="176">
        <f t="shared" si="9"/>
        <v>0</v>
      </c>
    </row>
    <row r="60" spans="1:19" x14ac:dyDescent="0.25">
      <c r="A60" s="3"/>
      <c r="B60" s="112">
        <v>310901</v>
      </c>
      <c r="C60" s="24" t="s">
        <v>41</v>
      </c>
      <c r="D60" s="5"/>
      <c r="E60" s="73"/>
      <c r="F60" s="73"/>
      <c r="G60" s="36">
        <v>0</v>
      </c>
      <c r="H60" s="36">
        <v>0</v>
      </c>
      <c r="I60" s="36">
        <v>0</v>
      </c>
      <c r="J60" s="36">
        <v>0</v>
      </c>
      <c r="K60" s="36">
        <v>0</v>
      </c>
      <c r="L60" s="36">
        <v>0</v>
      </c>
      <c r="M60" s="36">
        <v>500000</v>
      </c>
      <c r="N60" s="36">
        <v>0</v>
      </c>
      <c r="O60" s="36">
        <v>0</v>
      </c>
      <c r="P60" s="36">
        <v>0</v>
      </c>
      <c r="Q60" s="36">
        <v>0</v>
      </c>
      <c r="R60" s="36">
        <v>0</v>
      </c>
      <c r="S60" s="36">
        <v>0</v>
      </c>
    </row>
    <row r="61" spans="1:19" x14ac:dyDescent="0.25">
      <c r="A61" s="3"/>
      <c r="B61" s="112">
        <v>310902</v>
      </c>
      <c r="C61" s="24" t="s">
        <v>42</v>
      </c>
      <c r="D61" s="5"/>
      <c r="E61" s="73"/>
      <c r="F61" s="73"/>
      <c r="G61" s="36">
        <v>0</v>
      </c>
      <c r="H61" s="36">
        <v>0</v>
      </c>
      <c r="I61" s="36">
        <v>1000000</v>
      </c>
      <c r="J61" s="36">
        <v>800000</v>
      </c>
      <c r="K61" s="36">
        <v>800000</v>
      </c>
      <c r="L61" s="36">
        <v>0</v>
      </c>
      <c r="M61" s="36">
        <v>0</v>
      </c>
      <c r="N61" s="36">
        <v>1000000</v>
      </c>
      <c r="O61" s="36">
        <v>0</v>
      </c>
      <c r="P61" s="36">
        <v>0</v>
      </c>
      <c r="Q61" s="36">
        <v>0</v>
      </c>
      <c r="R61" s="36">
        <v>0</v>
      </c>
      <c r="S61" s="36">
        <v>0</v>
      </c>
    </row>
    <row r="62" spans="1:19" x14ac:dyDescent="0.25">
      <c r="A62" s="3"/>
      <c r="B62" s="112">
        <v>310903</v>
      </c>
      <c r="C62" s="24" t="s">
        <v>43</v>
      </c>
      <c r="D62" s="5"/>
      <c r="E62" s="73"/>
      <c r="F62" s="73"/>
      <c r="G62" s="36">
        <v>0</v>
      </c>
      <c r="H62" s="36">
        <v>0</v>
      </c>
      <c r="I62" s="36">
        <v>0</v>
      </c>
      <c r="J62" s="36">
        <v>0</v>
      </c>
      <c r="K62" s="36">
        <v>0</v>
      </c>
      <c r="L62" s="36">
        <v>0</v>
      </c>
      <c r="M62" s="36">
        <v>0</v>
      </c>
      <c r="N62" s="36">
        <v>0</v>
      </c>
      <c r="O62" s="36">
        <v>0</v>
      </c>
      <c r="P62" s="36">
        <v>0</v>
      </c>
      <c r="Q62" s="36">
        <v>0</v>
      </c>
      <c r="R62" s="36">
        <v>0</v>
      </c>
      <c r="S62" s="36">
        <v>0</v>
      </c>
    </row>
    <row r="63" spans="1:19" x14ac:dyDescent="0.25">
      <c r="A63" s="3"/>
      <c r="B63" s="112">
        <v>310904</v>
      </c>
      <c r="C63" s="24" t="s">
        <v>44</v>
      </c>
      <c r="D63" s="5"/>
      <c r="E63" s="73"/>
      <c r="F63" s="73"/>
      <c r="G63" s="36">
        <v>0</v>
      </c>
      <c r="H63" s="36">
        <v>0</v>
      </c>
      <c r="I63" s="36">
        <v>0</v>
      </c>
      <c r="J63" s="36">
        <v>0</v>
      </c>
      <c r="K63" s="36">
        <v>0</v>
      </c>
      <c r="L63" s="36">
        <v>0</v>
      </c>
      <c r="M63" s="36">
        <v>0</v>
      </c>
      <c r="N63" s="36">
        <v>0</v>
      </c>
      <c r="O63" s="36">
        <v>0</v>
      </c>
      <c r="P63" s="36">
        <v>0</v>
      </c>
      <c r="Q63" s="36">
        <v>0</v>
      </c>
      <c r="R63" s="36">
        <v>0</v>
      </c>
      <c r="S63" s="36">
        <v>0</v>
      </c>
    </row>
    <row r="64" spans="1:19" x14ac:dyDescent="0.25">
      <c r="A64" s="3"/>
      <c r="B64" s="112"/>
      <c r="C64" s="11"/>
      <c r="D64" s="5"/>
      <c r="E64" s="14"/>
      <c r="F64" s="21"/>
      <c r="G64" s="14"/>
      <c r="H64" s="14"/>
      <c r="I64" s="14"/>
      <c r="J64" s="14"/>
      <c r="K64" s="14"/>
      <c r="L64" s="14"/>
      <c r="M64" s="14"/>
      <c r="N64" s="14"/>
      <c r="O64" s="5"/>
      <c r="P64" s="5"/>
      <c r="Q64" s="5"/>
      <c r="R64" s="5"/>
      <c r="S64" s="5"/>
    </row>
    <row r="65" spans="1:19" ht="13" x14ac:dyDescent="0.3">
      <c r="A65" s="3"/>
      <c r="B65" s="169">
        <v>311100</v>
      </c>
      <c r="C65" s="138" t="s">
        <v>38</v>
      </c>
      <c r="D65" s="5"/>
      <c r="E65" s="173">
        <f t="shared" ref="E65:S65" si="10">SUM(E66:E73)</f>
        <v>0</v>
      </c>
      <c r="F65" s="173">
        <f t="shared" si="10"/>
        <v>0</v>
      </c>
      <c r="G65" s="174">
        <f t="shared" si="10"/>
        <v>0</v>
      </c>
      <c r="H65" s="174">
        <f t="shared" si="10"/>
        <v>250000</v>
      </c>
      <c r="I65" s="174">
        <f t="shared" si="10"/>
        <v>300000</v>
      </c>
      <c r="J65" s="174">
        <f t="shared" si="10"/>
        <v>250000</v>
      </c>
      <c r="K65" s="174">
        <f t="shared" si="10"/>
        <v>250000</v>
      </c>
      <c r="L65" s="174">
        <f t="shared" si="10"/>
        <v>250000</v>
      </c>
      <c r="M65" s="174">
        <f t="shared" si="10"/>
        <v>250000</v>
      </c>
      <c r="N65" s="174">
        <f t="shared" si="10"/>
        <v>250000</v>
      </c>
      <c r="O65" s="174">
        <f t="shared" si="10"/>
        <v>250000</v>
      </c>
      <c r="P65" s="174">
        <f t="shared" si="10"/>
        <v>250000</v>
      </c>
      <c r="Q65" s="174">
        <f t="shared" si="10"/>
        <v>250000</v>
      </c>
      <c r="R65" s="174">
        <f t="shared" si="10"/>
        <v>250000</v>
      </c>
      <c r="S65" s="174">
        <f t="shared" si="10"/>
        <v>250000</v>
      </c>
    </row>
    <row r="66" spans="1:19" x14ac:dyDescent="0.25">
      <c r="A66" s="3"/>
      <c r="B66" s="112">
        <v>311101</v>
      </c>
      <c r="C66" s="24" t="s">
        <v>39</v>
      </c>
      <c r="D66" s="5"/>
      <c r="E66" s="73"/>
      <c r="F66" s="73"/>
      <c r="G66" s="36">
        <v>0</v>
      </c>
      <c r="H66" s="36">
        <v>0</v>
      </c>
      <c r="I66" s="36">
        <v>50000</v>
      </c>
      <c r="J66" s="36">
        <v>0</v>
      </c>
      <c r="K66" s="36">
        <v>0</v>
      </c>
      <c r="L66" s="36">
        <v>0</v>
      </c>
      <c r="M66" s="36">
        <v>0</v>
      </c>
      <c r="N66" s="36">
        <v>0</v>
      </c>
      <c r="O66" s="36">
        <v>0</v>
      </c>
      <c r="P66" s="36">
        <v>0</v>
      </c>
      <c r="Q66" s="36">
        <v>0</v>
      </c>
      <c r="R66" s="36">
        <v>0</v>
      </c>
      <c r="S66" s="36">
        <v>0</v>
      </c>
    </row>
    <row r="67" spans="1:19" x14ac:dyDescent="0.25">
      <c r="A67" s="3"/>
      <c r="B67" s="112">
        <v>311104</v>
      </c>
      <c r="C67" s="24" t="s">
        <v>67</v>
      </c>
      <c r="D67" s="5"/>
      <c r="E67" s="73"/>
      <c r="F67" s="73"/>
      <c r="G67" s="36"/>
      <c r="H67" s="36"/>
      <c r="I67" s="36"/>
      <c r="J67" s="36"/>
      <c r="K67" s="36"/>
      <c r="L67" s="36"/>
      <c r="M67" s="36"/>
      <c r="N67" s="36"/>
      <c r="O67" s="36"/>
      <c r="P67" s="36"/>
      <c r="Q67" s="36"/>
      <c r="R67" s="36"/>
      <c r="S67" s="36"/>
    </row>
    <row r="68" spans="1:19" x14ac:dyDescent="0.25">
      <c r="A68" s="3"/>
      <c r="B68" s="112"/>
      <c r="C68" s="24" t="s">
        <v>58</v>
      </c>
      <c r="D68" s="5"/>
      <c r="E68" s="73"/>
      <c r="F68" s="73"/>
      <c r="G68" s="36">
        <v>0</v>
      </c>
      <c r="H68" s="36">
        <v>0</v>
      </c>
      <c r="I68" s="36">
        <v>0</v>
      </c>
      <c r="J68" s="36">
        <v>0</v>
      </c>
      <c r="K68" s="36">
        <v>0</v>
      </c>
      <c r="L68" s="36">
        <v>0</v>
      </c>
      <c r="M68" s="36">
        <v>0</v>
      </c>
      <c r="N68" s="36">
        <v>0</v>
      </c>
      <c r="O68" s="36">
        <v>0</v>
      </c>
      <c r="P68" s="36">
        <v>0</v>
      </c>
      <c r="Q68" s="36">
        <v>0</v>
      </c>
      <c r="R68" s="36">
        <v>0</v>
      </c>
      <c r="S68" s="36">
        <v>0</v>
      </c>
    </row>
    <row r="69" spans="1:19" x14ac:dyDescent="0.25">
      <c r="A69" s="3"/>
      <c r="B69" s="112"/>
      <c r="C69" s="24" t="s">
        <v>49</v>
      </c>
      <c r="D69" s="5"/>
      <c r="E69" s="73"/>
      <c r="F69" s="73"/>
      <c r="G69" s="36">
        <v>0</v>
      </c>
      <c r="H69" s="36">
        <v>250000</v>
      </c>
      <c r="I69" s="36">
        <v>250000</v>
      </c>
      <c r="J69" s="36">
        <v>250000</v>
      </c>
      <c r="K69" s="36">
        <v>250000</v>
      </c>
      <c r="L69" s="36">
        <v>250000</v>
      </c>
      <c r="M69" s="36">
        <v>250000</v>
      </c>
      <c r="N69" s="36">
        <v>250000</v>
      </c>
      <c r="O69" s="36">
        <v>250000</v>
      </c>
      <c r="P69" s="36">
        <v>250000</v>
      </c>
      <c r="Q69" s="36">
        <v>250000</v>
      </c>
      <c r="R69" s="36">
        <v>250000</v>
      </c>
      <c r="S69" s="36">
        <v>250000</v>
      </c>
    </row>
    <row r="70" spans="1:19" x14ac:dyDescent="0.25">
      <c r="A70" s="3"/>
      <c r="B70" s="112"/>
      <c r="C70" s="24" t="s">
        <v>40</v>
      </c>
      <c r="D70" s="5"/>
      <c r="E70" s="73"/>
      <c r="F70" s="73"/>
      <c r="G70" s="36"/>
      <c r="H70" s="36"/>
      <c r="I70" s="36"/>
      <c r="J70" s="36"/>
      <c r="K70" s="36"/>
      <c r="L70" s="36"/>
      <c r="M70" s="36"/>
      <c r="N70" s="36"/>
      <c r="O70" s="36"/>
      <c r="P70" s="36"/>
      <c r="Q70" s="36"/>
      <c r="R70" s="36"/>
      <c r="S70" s="36"/>
    </row>
    <row r="71" spans="1:19" x14ac:dyDescent="0.25">
      <c r="A71" s="3"/>
      <c r="B71" s="112"/>
      <c r="C71" s="24"/>
      <c r="D71" s="5"/>
      <c r="E71" s="73"/>
      <c r="F71" s="73"/>
      <c r="G71" s="36"/>
      <c r="H71" s="36"/>
      <c r="I71" s="36"/>
      <c r="J71" s="36"/>
      <c r="K71" s="36"/>
      <c r="L71" s="36"/>
      <c r="M71" s="36"/>
      <c r="N71" s="36"/>
      <c r="O71" s="36"/>
      <c r="P71" s="36"/>
      <c r="Q71" s="36"/>
      <c r="R71" s="36"/>
      <c r="S71" s="36"/>
    </row>
    <row r="72" spans="1:19" ht="13" x14ac:dyDescent="0.3">
      <c r="A72" s="169">
        <v>800000</v>
      </c>
      <c r="C72" s="25" t="s">
        <v>268</v>
      </c>
      <c r="D72" s="5"/>
      <c r="E72" s="73"/>
      <c r="F72" s="73"/>
      <c r="G72" s="36"/>
      <c r="H72" s="36"/>
      <c r="I72" s="36"/>
      <c r="J72" s="36"/>
      <c r="K72" s="36"/>
      <c r="L72" s="36"/>
      <c r="M72" s="36"/>
      <c r="N72" s="36"/>
      <c r="O72" s="36"/>
      <c r="P72" s="36"/>
      <c r="Q72" s="36"/>
      <c r="R72" s="36"/>
      <c r="S72" s="36"/>
    </row>
    <row r="73" spans="1:19" x14ac:dyDescent="0.25">
      <c r="A73" s="114"/>
      <c r="B73" s="170"/>
      <c r="C73" s="24"/>
      <c r="D73" s="5"/>
      <c r="E73" s="73"/>
      <c r="F73" s="73"/>
      <c r="G73" s="73"/>
      <c r="H73" s="73"/>
      <c r="I73" s="73"/>
      <c r="J73" s="73"/>
      <c r="K73" s="73"/>
      <c r="L73" s="73"/>
      <c r="M73" s="73"/>
      <c r="N73" s="73"/>
      <c r="O73" s="73"/>
      <c r="P73" s="73"/>
      <c r="Q73" s="73"/>
      <c r="R73" s="73"/>
      <c r="S73" s="73"/>
    </row>
    <row r="74" spans="1:19" ht="13" x14ac:dyDescent="0.3">
      <c r="C74" s="23"/>
      <c r="D74" s="8"/>
      <c r="E74" s="15"/>
      <c r="F74" s="16"/>
      <c r="G74" s="15"/>
      <c r="H74" s="15"/>
      <c r="I74" s="15"/>
      <c r="J74" s="15"/>
      <c r="K74" s="15"/>
      <c r="L74" s="15"/>
      <c r="M74" s="15"/>
      <c r="N74" s="15"/>
      <c r="O74" s="16"/>
      <c r="P74" s="16"/>
      <c r="Q74" s="16"/>
      <c r="R74" s="16"/>
      <c r="S74" s="16"/>
    </row>
    <row r="75" spans="1:19" ht="13" x14ac:dyDescent="0.3">
      <c r="C75" s="137" t="s">
        <v>26</v>
      </c>
      <c r="D75" s="4"/>
      <c r="E75" s="172">
        <f t="shared" ref="E75:S75" si="11">+E6+E45+E59+E65+E72</f>
        <v>7573819.3136</v>
      </c>
      <c r="F75" s="172">
        <f t="shared" si="11"/>
        <v>9088583.1763199996</v>
      </c>
      <c r="G75" s="172">
        <f t="shared" si="11"/>
        <v>9333730.8149471991</v>
      </c>
      <c r="H75" s="172">
        <f t="shared" si="11"/>
        <v>9518878.4535744004</v>
      </c>
      <c r="I75" s="172">
        <f t="shared" si="11"/>
        <v>11084026.0922016</v>
      </c>
      <c r="J75" s="172">
        <f t="shared" si="11"/>
        <v>11814026.0922016</v>
      </c>
      <c r="K75" s="172">
        <f t="shared" si="11"/>
        <v>11314026.0922016</v>
      </c>
      <c r="L75" s="172">
        <f t="shared" si="11"/>
        <v>10414026.0922016</v>
      </c>
      <c r="M75" s="172">
        <f t="shared" si="11"/>
        <v>10814026.0922016</v>
      </c>
      <c r="N75" s="172">
        <f t="shared" si="11"/>
        <v>11114026.0922016</v>
      </c>
      <c r="O75" s="172">
        <f t="shared" si="11"/>
        <v>9514026.0922015999</v>
      </c>
      <c r="P75" s="172">
        <f t="shared" si="11"/>
        <v>9514026.0922015999</v>
      </c>
      <c r="Q75" s="172">
        <f t="shared" si="11"/>
        <v>9514026.0922015999</v>
      </c>
      <c r="R75" s="172">
        <f t="shared" si="11"/>
        <v>9514026.0922015999</v>
      </c>
      <c r="S75" s="172">
        <f t="shared" si="11"/>
        <v>9514026.0922015999</v>
      </c>
    </row>
    <row r="76" spans="1:19" x14ac:dyDescent="0.25">
      <c r="C76" s="166"/>
    </row>
    <row r="86" ht="47" customHeight="1" x14ac:dyDescent="0.25"/>
  </sheetData>
  <mergeCells count="6">
    <mergeCell ref="A2:F2"/>
    <mergeCell ref="E4:F4"/>
    <mergeCell ref="G4:S4"/>
    <mergeCell ref="A4:B5"/>
    <mergeCell ref="C4:C5"/>
    <mergeCell ref="D4:D5"/>
  </mergeCells>
  <phoneticPr fontId="3" type="noConversion"/>
  <pageMargins left="0.74803149606299213" right="0.74803149606299213" top="0.98425196850393704" bottom="0.98425196850393704" header="0.51181102362204722" footer="0.51181102362204722"/>
  <pageSetup scale="60" orientation="landscape"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73"/>
  <sheetViews>
    <sheetView zoomScaleNormal="100" workbookViewId="0"/>
  </sheetViews>
  <sheetFormatPr baseColWidth="10" defaultRowHeight="12.5" x14ac:dyDescent="0.25"/>
  <cols>
    <col min="1" max="1" width="8.6328125" customWidth="1"/>
    <col min="2" max="2" width="9" style="9" customWidth="1"/>
    <col min="3" max="3" width="48.54296875" customWidth="1"/>
    <col min="4" max="4" width="30.54296875" bestFit="1" customWidth="1"/>
    <col min="5" max="5" width="10.7265625" bestFit="1" customWidth="1"/>
    <col min="6" max="13" width="11.1796875" style="93" bestFit="1" customWidth="1"/>
    <col min="14" max="14" width="11.6328125" bestFit="1" customWidth="1"/>
    <col min="15" max="15" width="10.1796875" bestFit="1" customWidth="1"/>
    <col min="16" max="16" width="11.08984375" bestFit="1" customWidth="1"/>
    <col min="17" max="17" width="10.453125" bestFit="1" customWidth="1"/>
  </cols>
  <sheetData>
    <row r="1" spans="1:17" ht="25" customHeight="1" x14ac:dyDescent="0.3">
      <c r="A1" s="12" t="s">
        <v>74</v>
      </c>
      <c r="D1" s="12"/>
    </row>
    <row r="2" spans="1:17" ht="22" customHeight="1" x14ac:dyDescent="0.3">
      <c r="A2" s="89" t="s">
        <v>260</v>
      </c>
      <c r="D2" s="12"/>
    </row>
    <row r="3" spans="1:17" ht="13" x14ac:dyDescent="0.3">
      <c r="C3" s="89"/>
      <c r="D3" s="12"/>
    </row>
    <row r="4" spans="1:17" ht="13" x14ac:dyDescent="0.3">
      <c r="A4" s="195" t="s">
        <v>261</v>
      </c>
      <c r="B4" s="196"/>
      <c r="C4" s="201" t="s">
        <v>27</v>
      </c>
      <c r="D4" s="201" t="s">
        <v>28</v>
      </c>
      <c r="E4" s="201" t="s">
        <v>15</v>
      </c>
      <c r="F4" s="199" t="s">
        <v>31</v>
      </c>
      <c r="G4" s="199"/>
      <c r="H4" s="199"/>
      <c r="I4" s="199"/>
      <c r="J4" s="199"/>
      <c r="K4" s="199"/>
      <c r="L4" s="199"/>
      <c r="M4" s="200"/>
    </row>
    <row r="5" spans="1:17" ht="13" x14ac:dyDescent="0.3">
      <c r="A5" s="197"/>
      <c r="B5" s="198"/>
      <c r="C5" s="202"/>
      <c r="D5" s="202"/>
      <c r="E5" s="202"/>
      <c r="F5" s="136" t="s">
        <v>213</v>
      </c>
      <c r="G5" s="135" t="s">
        <v>214</v>
      </c>
      <c r="H5" s="135" t="s">
        <v>215</v>
      </c>
      <c r="I5" s="135" t="s">
        <v>216</v>
      </c>
      <c r="J5" s="135" t="s">
        <v>217</v>
      </c>
      <c r="K5" s="135" t="s">
        <v>218</v>
      </c>
      <c r="L5" s="135" t="s">
        <v>219</v>
      </c>
      <c r="M5" s="135" t="s">
        <v>220</v>
      </c>
      <c r="N5" s="135" t="s">
        <v>221</v>
      </c>
      <c r="O5" s="135" t="s">
        <v>222</v>
      </c>
      <c r="P5" s="135" t="s">
        <v>223</v>
      </c>
      <c r="Q5" s="135" t="s">
        <v>224</v>
      </c>
    </row>
    <row r="6" spans="1:17" ht="25" customHeight="1" x14ac:dyDescent="0.3">
      <c r="A6" s="159">
        <v>410000</v>
      </c>
      <c r="B6" s="111"/>
      <c r="C6" s="161" t="s">
        <v>69</v>
      </c>
      <c r="D6" s="88"/>
      <c r="E6" s="87"/>
      <c r="F6" s="125">
        <f>SUM(F7:F35)</f>
        <v>3733492.3259788798</v>
      </c>
      <c r="G6" s="126">
        <f t="shared" ref="G6:M6" si="0">SUM(G7:G35)</f>
        <v>3807551.3814297603</v>
      </c>
      <c r="H6" s="126">
        <f t="shared" si="0"/>
        <v>4433610.4368806398</v>
      </c>
      <c r="I6" s="126">
        <f t="shared" si="0"/>
        <v>4725610.4368806398</v>
      </c>
      <c r="J6" s="126">
        <f t="shared" si="0"/>
        <v>4525610.4368806398</v>
      </c>
      <c r="K6" s="126">
        <f t="shared" si="0"/>
        <v>4165610.4368806402</v>
      </c>
      <c r="L6" s="126">
        <f t="shared" si="0"/>
        <v>4325610.4368806398</v>
      </c>
      <c r="M6" s="127">
        <f t="shared" si="0"/>
        <v>4445610.4368806398</v>
      </c>
      <c r="N6" s="127">
        <f t="shared" ref="N6:Q6" si="1">SUM(N7:N35)</f>
        <v>3805610.4368806402</v>
      </c>
      <c r="O6" s="127">
        <f t="shared" si="1"/>
        <v>3805610.4368806402</v>
      </c>
      <c r="P6" s="127">
        <f t="shared" si="1"/>
        <v>3805610.4368806402</v>
      </c>
      <c r="Q6" s="127">
        <f t="shared" si="1"/>
        <v>3805610.4368806402</v>
      </c>
    </row>
    <row r="7" spans="1:17" ht="25" customHeight="1" x14ac:dyDescent="0.25">
      <c r="A7" s="3"/>
      <c r="B7" s="112">
        <v>410101</v>
      </c>
      <c r="C7" s="109" t="s">
        <v>68</v>
      </c>
      <c r="D7" s="28" t="s">
        <v>50</v>
      </c>
      <c r="E7" s="38">
        <v>0.4</v>
      </c>
      <c r="F7" s="115">
        <f>+$E$7*'Ppto ingresos'!G75</f>
        <v>3733492.3259788798</v>
      </c>
      <c r="G7" s="17">
        <f>+$E$7*'Ppto ingresos'!H75</f>
        <v>3807551.3814297603</v>
      </c>
      <c r="H7" s="17">
        <f>+$E$7*'Ppto ingresos'!I75</f>
        <v>4433610.4368806398</v>
      </c>
      <c r="I7" s="17">
        <f>+$E$7*'Ppto ingresos'!J75</f>
        <v>4725610.4368806398</v>
      </c>
      <c r="J7" s="17">
        <f>+$E$7*'Ppto ingresos'!K75</f>
        <v>4525610.4368806398</v>
      </c>
      <c r="K7" s="17">
        <f>+$E$7*'Ppto ingresos'!L75</f>
        <v>4165610.4368806402</v>
      </c>
      <c r="L7" s="17">
        <f>+$E$7*'Ppto ingresos'!M75</f>
        <v>4325610.4368806398</v>
      </c>
      <c r="M7" s="18">
        <f>+$E$7*'Ppto ingresos'!N75</f>
        <v>4445610.4368806398</v>
      </c>
      <c r="N7" s="18">
        <f>+$E$7*'Ppto ingresos'!O75</f>
        <v>3805610.4368806402</v>
      </c>
      <c r="O7" s="18">
        <f>+$E$7*'Ppto ingresos'!P75</f>
        <v>3805610.4368806402</v>
      </c>
      <c r="P7" s="18">
        <f>+$E$7*'Ppto ingresos'!Q75</f>
        <v>3805610.4368806402</v>
      </c>
      <c r="Q7" s="18">
        <f>+$E$7*'Ppto ingresos'!R75</f>
        <v>3805610.4368806402</v>
      </c>
    </row>
    <row r="8" spans="1:17" ht="25" customHeight="1" x14ac:dyDescent="0.25">
      <c r="A8" s="3"/>
      <c r="B8" s="112">
        <v>410102</v>
      </c>
      <c r="C8" s="109" t="s">
        <v>71</v>
      </c>
      <c r="D8" s="28"/>
      <c r="E8" s="17"/>
      <c r="F8" s="102">
        <v>0</v>
      </c>
      <c r="G8" s="36">
        <v>0</v>
      </c>
      <c r="H8" s="36">
        <v>0</v>
      </c>
      <c r="I8" s="36">
        <v>0</v>
      </c>
      <c r="J8" s="36">
        <v>0</v>
      </c>
      <c r="K8" s="36">
        <v>0</v>
      </c>
      <c r="L8" s="36">
        <v>0</v>
      </c>
      <c r="M8" s="36">
        <v>0</v>
      </c>
      <c r="N8" s="36">
        <v>0</v>
      </c>
      <c r="O8" s="36">
        <v>0</v>
      </c>
      <c r="P8" s="36">
        <v>0</v>
      </c>
      <c r="Q8" s="36">
        <v>0</v>
      </c>
    </row>
    <row r="9" spans="1:17" ht="25" customHeight="1" x14ac:dyDescent="0.25">
      <c r="A9" s="3"/>
      <c r="B9" s="112">
        <v>410103</v>
      </c>
      <c r="C9" s="109" t="s">
        <v>114</v>
      </c>
      <c r="D9" s="28"/>
      <c r="E9" s="10"/>
      <c r="F9" s="102">
        <v>0</v>
      </c>
      <c r="G9" s="36">
        <v>0</v>
      </c>
      <c r="H9" s="36">
        <v>0</v>
      </c>
      <c r="I9" s="36">
        <v>0</v>
      </c>
      <c r="J9" s="36">
        <v>0</v>
      </c>
      <c r="K9" s="36">
        <v>0</v>
      </c>
      <c r="L9" s="36">
        <v>0</v>
      </c>
      <c r="M9" s="36">
        <v>0</v>
      </c>
      <c r="N9" s="36">
        <v>0</v>
      </c>
      <c r="O9" s="36">
        <v>0</v>
      </c>
      <c r="P9" s="36">
        <v>0</v>
      </c>
      <c r="Q9" s="36">
        <v>0</v>
      </c>
    </row>
    <row r="10" spans="1:17" ht="25" customHeight="1" x14ac:dyDescent="0.25">
      <c r="A10" s="3"/>
      <c r="B10" s="112">
        <v>410104</v>
      </c>
      <c r="C10" s="109" t="s">
        <v>72</v>
      </c>
      <c r="D10" s="26"/>
      <c r="E10" s="2"/>
      <c r="F10" s="102">
        <v>0</v>
      </c>
      <c r="G10" s="36">
        <v>0</v>
      </c>
      <c r="H10" s="36">
        <v>0</v>
      </c>
      <c r="I10" s="36">
        <v>0</v>
      </c>
      <c r="J10" s="36">
        <v>0</v>
      </c>
      <c r="K10" s="36">
        <v>0</v>
      </c>
      <c r="L10" s="36">
        <v>0</v>
      </c>
      <c r="M10" s="36">
        <v>0</v>
      </c>
      <c r="N10" s="36">
        <v>0</v>
      </c>
      <c r="O10" s="36">
        <v>0</v>
      </c>
      <c r="P10" s="36">
        <v>0</v>
      </c>
      <c r="Q10" s="36">
        <v>0</v>
      </c>
    </row>
    <row r="11" spans="1:17" ht="25" customHeight="1" x14ac:dyDescent="0.25">
      <c r="A11" s="3"/>
      <c r="B11" s="112">
        <v>410105</v>
      </c>
      <c r="C11" s="109" t="s">
        <v>115</v>
      </c>
      <c r="D11" s="1"/>
      <c r="E11" s="2"/>
      <c r="F11" s="102">
        <v>0</v>
      </c>
      <c r="G11" s="36">
        <v>0</v>
      </c>
      <c r="H11" s="36">
        <v>0</v>
      </c>
      <c r="I11" s="36">
        <v>0</v>
      </c>
      <c r="J11" s="36">
        <v>0</v>
      </c>
      <c r="K11" s="36">
        <v>0</v>
      </c>
      <c r="L11" s="36">
        <v>0</v>
      </c>
      <c r="M11" s="36">
        <v>0</v>
      </c>
      <c r="N11" s="36">
        <v>0</v>
      </c>
      <c r="O11" s="36">
        <v>0</v>
      </c>
      <c r="P11" s="36">
        <v>0</v>
      </c>
      <c r="Q11" s="36">
        <v>0</v>
      </c>
    </row>
    <row r="12" spans="1:17" ht="25" customHeight="1" x14ac:dyDescent="0.25">
      <c r="A12" s="3"/>
      <c r="B12" s="113">
        <v>410116</v>
      </c>
      <c r="C12" s="110" t="s">
        <v>116</v>
      </c>
      <c r="D12" s="1"/>
      <c r="E12" s="2"/>
      <c r="F12" s="102">
        <v>0</v>
      </c>
      <c r="G12" s="36">
        <v>0</v>
      </c>
      <c r="H12" s="36">
        <v>0</v>
      </c>
      <c r="I12" s="36">
        <v>0</v>
      </c>
      <c r="J12" s="36">
        <v>0</v>
      </c>
      <c r="K12" s="36">
        <v>0</v>
      </c>
      <c r="L12" s="36">
        <v>0</v>
      </c>
      <c r="M12" s="36">
        <v>0</v>
      </c>
      <c r="N12" s="36">
        <v>0</v>
      </c>
      <c r="O12" s="36">
        <v>0</v>
      </c>
      <c r="P12" s="36">
        <v>0</v>
      </c>
      <c r="Q12" s="36">
        <v>0</v>
      </c>
    </row>
    <row r="13" spans="1:17" ht="25" customHeight="1" x14ac:dyDescent="0.25">
      <c r="A13" s="3"/>
      <c r="B13" s="112">
        <v>410107</v>
      </c>
      <c r="C13" s="110" t="s">
        <v>107</v>
      </c>
      <c r="D13" s="1"/>
      <c r="E13" s="2"/>
      <c r="F13" s="102">
        <v>0</v>
      </c>
      <c r="G13" s="36">
        <v>0</v>
      </c>
      <c r="H13" s="36">
        <v>0</v>
      </c>
      <c r="I13" s="36">
        <v>0</v>
      </c>
      <c r="J13" s="36">
        <v>0</v>
      </c>
      <c r="K13" s="36">
        <v>0</v>
      </c>
      <c r="L13" s="36">
        <v>0</v>
      </c>
      <c r="M13" s="36">
        <v>0</v>
      </c>
      <c r="N13" s="36">
        <v>0</v>
      </c>
      <c r="O13" s="36">
        <v>0</v>
      </c>
      <c r="P13" s="36">
        <v>0</v>
      </c>
      <c r="Q13" s="36">
        <v>0</v>
      </c>
    </row>
    <row r="14" spans="1:17" ht="25" customHeight="1" x14ac:dyDescent="0.25">
      <c r="A14" s="3"/>
      <c r="B14" s="113">
        <v>410108</v>
      </c>
      <c r="C14" s="109" t="s">
        <v>117</v>
      </c>
      <c r="D14" s="1"/>
      <c r="E14" s="2"/>
      <c r="F14" s="102">
        <v>0</v>
      </c>
      <c r="G14" s="36">
        <v>0</v>
      </c>
      <c r="H14" s="36">
        <v>0</v>
      </c>
      <c r="I14" s="36">
        <v>0</v>
      </c>
      <c r="J14" s="36">
        <v>0</v>
      </c>
      <c r="K14" s="36">
        <v>0</v>
      </c>
      <c r="L14" s="36">
        <v>0</v>
      </c>
      <c r="M14" s="36">
        <v>0</v>
      </c>
      <c r="N14" s="36">
        <v>0</v>
      </c>
      <c r="O14" s="36">
        <v>0</v>
      </c>
      <c r="P14" s="36">
        <v>0</v>
      </c>
      <c r="Q14" s="36">
        <v>0</v>
      </c>
    </row>
    <row r="15" spans="1:17" ht="25" customHeight="1" x14ac:dyDescent="0.25">
      <c r="A15" s="3"/>
      <c r="B15" s="112">
        <v>410109</v>
      </c>
      <c r="C15" s="109" t="s">
        <v>108</v>
      </c>
      <c r="D15" s="1"/>
      <c r="E15" s="2"/>
      <c r="F15" s="102">
        <v>0</v>
      </c>
      <c r="G15" s="36">
        <v>0</v>
      </c>
      <c r="H15" s="36">
        <v>0</v>
      </c>
      <c r="I15" s="36">
        <v>0</v>
      </c>
      <c r="J15" s="36">
        <v>0</v>
      </c>
      <c r="K15" s="36">
        <v>0</v>
      </c>
      <c r="L15" s="36">
        <v>0</v>
      </c>
      <c r="M15" s="36">
        <v>0</v>
      </c>
      <c r="N15" s="36">
        <v>0</v>
      </c>
      <c r="O15" s="36">
        <v>0</v>
      </c>
      <c r="P15" s="36">
        <v>0</v>
      </c>
      <c r="Q15" s="36">
        <v>0</v>
      </c>
    </row>
    <row r="16" spans="1:17" ht="25" customHeight="1" x14ac:dyDescent="0.25">
      <c r="A16" s="3"/>
      <c r="B16" s="112">
        <v>410110</v>
      </c>
      <c r="C16" s="110" t="s">
        <v>118</v>
      </c>
      <c r="D16" s="1"/>
      <c r="E16" s="2"/>
      <c r="F16" s="102">
        <v>0</v>
      </c>
      <c r="G16" s="36">
        <v>0</v>
      </c>
      <c r="H16" s="36">
        <v>0</v>
      </c>
      <c r="I16" s="36">
        <v>0</v>
      </c>
      <c r="J16" s="36">
        <v>0</v>
      </c>
      <c r="K16" s="36">
        <v>0</v>
      </c>
      <c r="L16" s="36">
        <v>0</v>
      </c>
      <c r="M16" s="36">
        <v>0</v>
      </c>
      <c r="N16" s="36">
        <v>0</v>
      </c>
      <c r="O16" s="36">
        <v>0</v>
      </c>
      <c r="P16" s="36">
        <v>0</v>
      </c>
      <c r="Q16" s="36">
        <v>0</v>
      </c>
    </row>
    <row r="17" spans="1:17" ht="25" customHeight="1" x14ac:dyDescent="0.25">
      <c r="A17" s="3"/>
      <c r="B17" s="112">
        <v>410111</v>
      </c>
      <c r="C17" s="109" t="s">
        <v>119</v>
      </c>
      <c r="D17" s="1"/>
      <c r="E17" s="2"/>
      <c r="F17" s="102">
        <v>0</v>
      </c>
      <c r="G17" s="36">
        <v>0</v>
      </c>
      <c r="H17" s="36">
        <v>0</v>
      </c>
      <c r="I17" s="36">
        <v>0</v>
      </c>
      <c r="J17" s="36">
        <v>0</v>
      </c>
      <c r="K17" s="36">
        <v>0</v>
      </c>
      <c r="L17" s="36">
        <v>0</v>
      </c>
      <c r="M17" s="36">
        <v>0</v>
      </c>
      <c r="N17" s="36">
        <v>0</v>
      </c>
      <c r="O17" s="36">
        <v>0</v>
      </c>
      <c r="P17" s="36">
        <v>0</v>
      </c>
      <c r="Q17" s="36">
        <v>0</v>
      </c>
    </row>
    <row r="18" spans="1:17" ht="25" customHeight="1" x14ac:dyDescent="0.25">
      <c r="A18" s="3"/>
      <c r="B18" s="112">
        <v>410112</v>
      </c>
      <c r="C18" s="110" t="s">
        <v>120</v>
      </c>
      <c r="D18" s="1"/>
      <c r="E18" s="2"/>
      <c r="F18" s="102">
        <v>0</v>
      </c>
      <c r="G18" s="36">
        <v>0</v>
      </c>
      <c r="H18" s="36">
        <v>0</v>
      </c>
      <c r="I18" s="36">
        <v>0</v>
      </c>
      <c r="J18" s="36">
        <v>0</v>
      </c>
      <c r="K18" s="36">
        <v>0</v>
      </c>
      <c r="L18" s="36">
        <v>0</v>
      </c>
      <c r="M18" s="36">
        <v>0</v>
      </c>
      <c r="N18" s="36">
        <v>0</v>
      </c>
      <c r="O18" s="36">
        <v>0</v>
      </c>
      <c r="P18" s="36">
        <v>0</v>
      </c>
      <c r="Q18" s="36">
        <v>0</v>
      </c>
    </row>
    <row r="19" spans="1:17" ht="25" customHeight="1" x14ac:dyDescent="0.25">
      <c r="A19" s="3"/>
      <c r="B19" s="112">
        <v>410113</v>
      </c>
      <c r="C19" s="110" t="s">
        <v>121</v>
      </c>
      <c r="D19" s="1"/>
      <c r="E19" s="2"/>
      <c r="F19" s="107">
        <v>0</v>
      </c>
      <c r="G19" s="73">
        <v>0</v>
      </c>
      <c r="H19" s="73">
        <v>0</v>
      </c>
      <c r="I19" s="73">
        <v>0</v>
      </c>
      <c r="J19" s="73">
        <v>0</v>
      </c>
      <c r="K19" s="36">
        <v>0</v>
      </c>
      <c r="L19" s="73">
        <v>0</v>
      </c>
      <c r="M19" s="73">
        <v>0</v>
      </c>
      <c r="N19" s="73">
        <v>0</v>
      </c>
      <c r="O19" s="73">
        <v>0</v>
      </c>
      <c r="P19" s="73">
        <v>0</v>
      </c>
      <c r="Q19" s="36">
        <v>0</v>
      </c>
    </row>
    <row r="20" spans="1:17" ht="25" customHeight="1" x14ac:dyDescent="0.25">
      <c r="A20" s="3"/>
      <c r="B20" s="112">
        <v>410114</v>
      </c>
      <c r="C20" s="110" t="s">
        <v>122</v>
      </c>
      <c r="D20" s="1"/>
      <c r="E20" s="2"/>
      <c r="F20" s="102">
        <v>0</v>
      </c>
      <c r="G20" s="36">
        <v>0</v>
      </c>
      <c r="H20" s="36">
        <v>0</v>
      </c>
      <c r="I20" s="36">
        <v>0</v>
      </c>
      <c r="J20" s="36">
        <v>0</v>
      </c>
      <c r="K20" s="36">
        <v>0</v>
      </c>
      <c r="L20" s="36">
        <v>0</v>
      </c>
      <c r="M20" s="36">
        <v>0</v>
      </c>
      <c r="N20" s="36">
        <v>0</v>
      </c>
      <c r="O20" s="36">
        <v>0</v>
      </c>
      <c r="P20" s="36">
        <v>0</v>
      </c>
      <c r="Q20" s="36">
        <v>0</v>
      </c>
    </row>
    <row r="21" spans="1:17" ht="25" customHeight="1" x14ac:dyDescent="0.25">
      <c r="A21" s="3"/>
      <c r="B21" s="112">
        <v>410115</v>
      </c>
      <c r="C21" s="110" t="s">
        <v>123</v>
      </c>
      <c r="D21" s="1"/>
      <c r="E21" s="2"/>
      <c r="F21" s="102">
        <v>0</v>
      </c>
      <c r="G21" s="36">
        <v>0</v>
      </c>
      <c r="H21" s="36">
        <v>0</v>
      </c>
      <c r="I21" s="36">
        <v>0</v>
      </c>
      <c r="J21" s="36">
        <v>0</v>
      </c>
      <c r="K21" s="36">
        <v>0</v>
      </c>
      <c r="L21" s="36">
        <v>0</v>
      </c>
      <c r="M21" s="36">
        <v>0</v>
      </c>
      <c r="N21" s="36">
        <v>0</v>
      </c>
      <c r="O21" s="36">
        <v>0</v>
      </c>
      <c r="P21" s="36">
        <v>0</v>
      </c>
      <c r="Q21" s="36">
        <v>0</v>
      </c>
    </row>
    <row r="22" spans="1:17" ht="25" customHeight="1" x14ac:dyDescent="0.25">
      <c r="A22" s="3"/>
      <c r="B22" s="112">
        <v>410116</v>
      </c>
      <c r="C22" s="109" t="s">
        <v>73</v>
      </c>
      <c r="D22" s="1"/>
      <c r="E22" s="2"/>
      <c r="F22" s="102">
        <v>0</v>
      </c>
      <c r="G22" s="36">
        <v>0</v>
      </c>
      <c r="H22" s="36">
        <v>0</v>
      </c>
      <c r="I22" s="36">
        <v>0</v>
      </c>
      <c r="J22" s="36">
        <v>0</v>
      </c>
      <c r="K22" s="36">
        <v>0</v>
      </c>
      <c r="L22" s="36">
        <v>0</v>
      </c>
      <c r="M22" s="36">
        <v>0</v>
      </c>
      <c r="N22" s="36">
        <v>0</v>
      </c>
      <c r="O22" s="36">
        <v>0</v>
      </c>
      <c r="P22" s="36">
        <v>0</v>
      </c>
      <c r="Q22" s="36">
        <v>0</v>
      </c>
    </row>
    <row r="23" spans="1:17" ht="25" customHeight="1" x14ac:dyDescent="0.25">
      <c r="A23" s="3"/>
      <c r="B23" s="112">
        <v>410117</v>
      </c>
      <c r="C23" s="109" t="s">
        <v>109</v>
      </c>
      <c r="D23" s="1"/>
      <c r="E23" s="2"/>
      <c r="F23" s="102">
        <v>0</v>
      </c>
      <c r="G23" s="36">
        <v>0</v>
      </c>
      <c r="H23" s="36">
        <v>0</v>
      </c>
      <c r="I23" s="36">
        <v>0</v>
      </c>
      <c r="J23" s="36">
        <v>0</v>
      </c>
      <c r="K23" s="36">
        <v>0</v>
      </c>
      <c r="L23" s="36">
        <v>0</v>
      </c>
      <c r="M23" s="36">
        <v>0</v>
      </c>
      <c r="N23" s="36">
        <v>0</v>
      </c>
      <c r="O23" s="36">
        <v>0</v>
      </c>
      <c r="P23" s="36">
        <v>0</v>
      </c>
      <c r="Q23" s="36">
        <v>0</v>
      </c>
    </row>
    <row r="24" spans="1:17" ht="25" customHeight="1" x14ac:dyDescent="0.25">
      <c r="A24" s="3"/>
      <c r="B24" s="112">
        <v>410118</v>
      </c>
      <c r="C24" s="109" t="s">
        <v>124</v>
      </c>
      <c r="D24" s="1"/>
      <c r="E24" s="2"/>
      <c r="F24" s="102">
        <v>0</v>
      </c>
      <c r="G24" s="36">
        <v>0</v>
      </c>
      <c r="H24" s="36">
        <v>0</v>
      </c>
      <c r="I24" s="36">
        <v>0</v>
      </c>
      <c r="J24" s="36">
        <v>0</v>
      </c>
      <c r="K24" s="36">
        <v>0</v>
      </c>
      <c r="L24" s="36">
        <v>0</v>
      </c>
      <c r="M24" s="36">
        <v>0</v>
      </c>
      <c r="N24" s="36">
        <v>0</v>
      </c>
      <c r="O24" s="36">
        <v>0</v>
      </c>
      <c r="P24" s="36">
        <v>0</v>
      </c>
      <c r="Q24" s="36">
        <v>0</v>
      </c>
    </row>
    <row r="25" spans="1:17" ht="25" customHeight="1" x14ac:dyDescent="0.25">
      <c r="A25" s="3"/>
      <c r="B25" s="112">
        <v>410119</v>
      </c>
      <c r="C25" s="109" t="s">
        <v>70</v>
      </c>
      <c r="D25" s="1"/>
      <c r="E25" s="2"/>
      <c r="F25" s="102">
        <v>0</v>
      </c>
      <c r="G25" s="36">
        <v>0</v>
      </c>
      <c r="H25" s="36">
        <v>0</v>
      </c>
      <c r="I25" s="36">
        <v>0</v>
      </c>
      <c r="J25" s="36">
        <v>0</v>
      </c>
      <c r="K25" s="36">
        <v>0</v>
      </c>
      <c r="L25" s="36">
        <v>0</v>
      </c>
      <c r="M25" s="36">
        <v>0</v>
      </c>
      <c r="N25" s="36">
        <v>0</v>
      </c>
      <c r="O25" s="36">
        <v>0</v>
      </c>
      <c r="P25" s="36">
        <v>0</v>
      </c>
      <c r="Q25" s="36">
        <v>0</v>
      </c>
    </row>
    <row r="26" spans="1:17" ht="25" customHeight="1" x14ac:dyDescent="0.25">
      <c r="A26" s="3"/>
      <c r="B26" s="112">
        <v>410120</v>
      </c>
      <c r="C26" s="109" t="s">
        <v>110</v>
      </c>
      <c r="D26" s="1"/>
      <c r="E26" s="2"/>
      <c r="F26" s="102">
        <v>0</v>
      </c>
      <c r="G26" s="36">
        <v>0</v>
      </c>
      <c r="H26" s="36">
        <v>0</v>
      </c>
      <c r="I26" s="36">
        <v>0</v>
      </c>
      <c r="J26" s="36">
        <v>0</v>
      </c>
      <c r="K26" s="36">
        <v>0</v>
      </c>
      <c r="L26" s="36">
        <v>0</v>
      </c>
      <c r="M26" s="36">
        <v>0</v>
      </c>
      <c r="N26" s="36">
        <v>0</v>
      </c>
      <c r="O26" s="36">
        <v>0</v>
      </c>
      <c r="P26" s="36">
        <v>0</v>
      </c>
      <c r="Q26" s="36">
        <v>0</v>
      </c>
    </row>
    <row r="27" spans="1:17" ht="25" customHeight="1" x14ac:dyDescent="0.25">
      <c r="A27" s="3"/>
      <c r="B27" s="112">
        <v>410121</v>
      </c>
      <c r="C27" s="109" t="s">
        <v>75</v>
      </c>
      <c r="D27" s="1"/>
      <c r="E27" s="2"/>
      <c r="F27" s="102">
        <v>0</v>
      </c>
      <c r="G27" s="36">
        <v>0</v>
      </c>
      <c r="H27" s="36">
        <v>0</v>
      </c>
      <c r="I27" s="36">
        <v>0</v>
      </c>
      <c r="J27" s="36">
        <v>0</v>
      </c>
      <c r="K27" s="36">
        <v>0</v>
      </c>
      <c r="L27" s="36">
        <v>0</v>
      </c>
      <c r="M27" s="36">
        <v>0</v>
      </c>
      <c r="N27" s="36">
        <v>0</v>
      </c>
      <c r="O27" s="36">
        <v>0</v>
      </c>
      <c r="P27" s="36">
        <v>0</v>
      </c>
      <c r="Q27" s="36">
        <v>0</v>
      </c>
    </row>
    <row r="28" spans="1:17" ht="25" customHeight="1" x14ac:dyDescent="0.25">
      <c r="A28" s="3"/>
      <c r="B28" s="112">
        <v>410123</v>
      </c>
      <c r="C28" s="110" t="s">
        <v>111</v>
      </c>
      <c r="D28" s="1"/>
      <c r="E28" s="2"/>
      <c r="F28" s="102">
        <v>0</v>
      </c>
      <c r="G28" s="36">
        <v>0</v>
      </c>
      <c r="H28" s="36">
        <v>0</v>
      </c>
      <c r="I28" s="36">
        <v>0</v>
      </c>
      <c r="J28" s="36">
        <v>0</v>
      </c>
      <c r="K28" s="36">
        <v>0</v>
      </c>
      <c r="L28" s="36">
        <v>0</v>
      </c>
      <c r="M28" s="36">
        <v>0</v>
      </c>
      <c r="N28" s="36">
        <v>0</v>
      </c>
      <c r="O28" s="36">
        <v>0</v>
      </c>
      <c r="P28" s="36">
        <v>0</v>
      </c>
      <c r="Q28" s="36">
        <v>0</v>
      </c>
    </row>
    <row r="29" spans="1:17" ht="25" customHeight="1" x14ac:dyDescent="0.25">
      <c r="A29" s="3"/>
      <c r="B29" s="112">
        <v>410124</v>
      </c>
      <c r="C29" s="109" t="s">
        <v>125</v>
      </c>
      <c r="D29" s="1"/>
      <c r="E29" s="2"/>
      <c r="F29" s="102">
        <v>0</v>
      </c>
      <c r="G29" s="36">
        <v>0</v>
      </c>
      <c r="H29" s="36">
        <v>0</v>
      </c>
      <c r="I29" s="36">
        <v>0</v>
      </c>
      <c r="J29" s="36">
        <v>0</v>
      </c>
      <c r="K29" s="36">
        <v>0</v>
      </c>
      <c r="L29" s="36">
        <v>0</v>
      </c>
      <c r="M29" s="36">
        <v>0</v>
      </c>
      <c r="N29" s="36">
        <v>0</v>
      </c>
      <c r="O29" s="36">
        <v>0</v>
      </c>
      <c r="P29" s="36">
        <v>0</v>
      </c>
      <c r="Q29" s="36">
        <v>0</v>
      </c>
    </row>
    <row r="30" spans="1:17" ht="25" customHeight="1" x14ac:dyDescent="0.25">
      <c r="A30" s="3"/>
      <c r="B30" s="112">
        <v>410125</v>
      </c>
      <c r="C30" s="109" t="s">
        <v>126</v>
      </c>
      <c r="D30" s="1"/>
      <c r="E30" s="2"/>
      <c r="F30" s="102">
        <v>0</v>
      </c>
      <c r="G30" s="36">
        <v>0</v>
      </c>
      <c r="H30" s="36">
        <v>0</v>
      </c>
      <c r="I30" s="36">
        <v>0</v>
      </c>
      <c r="J30" s="36">
        <v>0</v>
      </c>
      <c r="K30" s="36">
        <v>0</v>
      </c>
      <c r="L30" s="36">
        <v>0</v>
      </c>
      <c r="M30" s="36">
        <v>0</v>
      </c>
      <c r="N30" s="36">
        <v>0</v>
      </c>
      <c r="O30" s="36">
        <v>0</v>
      </c>
      <c r="P30" s="36">
        <v>0</v>
      </c>
      <c r="Q30" s="36">
        <v>0</v>
      </c>
    </row>
    <row r="31" spans="1:17" ht="25" customHeight="1" x14ac:dyDescent="0.25">
      <c r="A31" s="3"/>
      <c r="B31" s="112">
        <v>410126</v>
      </c>
      <c r="C31" s="110" t="s">
        <v>112</v>
      </c>
      <c r="D31" s="1"/>
      <c r="E31" s="2"/>
      <c r="F31" s="107"/>
      <c r="G31" s="73"/>
      <c r="H31" s="73"/>
      <c r="I31" s="73"/>
      <c r="J31" s="73"/>
      <c r="K31" s="73"/>
      <c r="L31" s="73"/>
      <c r="M31" s="73"/>
      <c r="N31" s="73"/>
      <c r="O31" s="73"/>
      <c r="P31" s="73"/>
      <c r="Q31" s="36">
        <v>0</v>
      </c>
    </row>
    <row r="32" spans="1:17" ht="25" customHeight="1" x14ac:dyDescent="0.25">
      <c r="A32" s="3"/>
      <c r="B32" s="112">
        <v>410127</v>
      </c>
      <c r="C32" s="110" t="s">
        <v>113</v>
      </c>
      <c r="D32" s="1"/>
      <c r="E32" s="2"/>
      <c r="F32" s="102">
        <v>0</v>
      </c>
      <c r="G32" s="36">
        <v>0</v>
      </c>
      <c r="H32" s="36">
        <v>0</v>
      </c>
      <c r="I32" s="36">
        <v>0</v>
      </c>
      <c r="J32" s="36">
        <v>0</v>
      </c>
      <c r="K32" s="36">
        <v>0</v>
      </c>
      <c r="L32" s="36">
        <v>0</v>
      </c>
      <c r="M32" s="36">
        <v>0</v>
      </c>
      <c r="N32" s="36">
        <v>0</v>
      </c>
      <c r="O32" s="36">
        <v>0</v>
      </c>
      <c r="P32" s="36">
        <v>0</v>
      </c>
      <c r="Q32" s="36">
        <v>0</v>
      </c>
    </row>
    <row r="33" spans="1:17" ht="25" customHeight="1" x14ac:dyDescent="0.25">
      <c r="A33" s="3"/>
      <c r="B33" s="112">
        <v>410128</v>
      </c>
      <c r="C33" s="109" t="s">
        <v>76</v>
      </c>
      <c r="D33" s="1"/>
      <c r="E33" s="2"/>
      <c r="F33" s="102">
        <v>0</v>
      </c>
      <c r="G33" s="36">
        <v>0</v>
      </c>
      <c r="H33" s="36">
        <v>0</v>
      </c>
      <c r="I33" s="36">
        <v>0</v>
      </c>
      <c r="J33" s="36">
        <v>0</v>
      </c>
      <c r="K33" s="36">
        <v>0</v>
      </c>
      <c r="L33" s="36">
        <v>0</v>
      </c>
      <c r="M33" s="36">
        <v>0</v>
      </c>
      <c r="N33" s="36">
        <v>0</v>
      </c>
      <c r="O33" s="36">
        <v>0</v>
      </c>
      <c r="P33" s="36">
        <v>0</v>
      </c>
      <c r="Q33" s="36">
        <v>0</v>
      </c>
    </row>
    <row r="34" spans="1:17" ht="25" customHeight="1" x14ac:dyDescent="0.25">
      <c r="A34" s="3"/>
      <c r="B34" s="112">
        <v>410129</v>
      </c>
      <c r="C34" s="109" t="s">
        <v>127</v>
      </c>
      <c r="D34" s="1"/>
      <c r="E34" s="2"/>
      <c r="F34" s="102">
        <v>0</v>
      </c>
      <c r="G34" s="36">
        <v>0</v>
      </c>
      <c r="H34" s="36">
        <v>0</v>
      </c>
      <c r="I34" s="36">
        <v>0</v>
      </c>
      <c r="J34" s="36">
        <v>0</v>
      </c>
      <c r="K34" s="36">
        <v>0</v>
      </c>
      <c r="L34" s="36">
        <v>0</v>
      </c>
      <c r="M34" s="36">
        <v>0</v>
      </c>
      <c r="N34" s="36">
        <v>0</v>
      </c>
      <c r="O34" s="36">
        <v>0</v>
      </c>
      <c r="P34" s="36">
        <v>0</v>
      </c>
      <c r="Q34" s="36">
        <v>0</v>
      </c>
    </row>
    <row r="35" spans="1:17" ht="25" customHeight="1" x14ac:dyDescent="0.25">
      <c r="A35" s="3"/>
      <c r="B35" s="112">
        <v>410401</v>
      </c>
      <c r="C35" s="89" t="s">
        <v>77</v>
      </c>
      <c r="D35" s="1"/>
      <c r="E35" s="2"/>
      <c r="F35" s="102">
        <v>0</v>
      </c>
      <c r="G35" s="36">
        <v>0</v>
      </c>
      <c r="H35" s="36">
        <v>0</v>
      </c>
      <c r="I35" s="36">
        <v>0</v>
      </c>
      <c r="J35" s="36">
        <v>0</v>
      </c>
      <c r="K35" s="36">
        <v>0</v>
      </c>
      <c r="L35" s="36">
        <v>0</v>
      </c>
      <c r="M35" s="36">
        <v>0</v>
      </c>
      <c r="N35" s="36">
        <v>0</v>
      </c>
      <c r="O35" s="36">
        <v>0</v>
      </c>
      <c r="P35" s="36">
        <v>0</v>
      </c>
      <c r="Q35" s="36">
        <v>0</v>
      </c>
    </row>
    <row r="36" spans="1:17" ht="25" customHeight="1" x14ac:dyDescent="0.25">
      <c r="A36" s="3"/>
      <c r="B36" s="112"/>
      <c r="D36" s="1"/>
      <c r="E36" s="1"/>
      <c r="F36" s="116"/>
      <c r="G36" s="10"/>
      <c r="H36" s="10"/>
      <c r="I36" s="10"/>
      <c r="J36" s="10"/>
      <c r="K36" s="10"/>
      <c r="L36" s="10"/>
      <c r="M36" s="19"/>
      <c r="N36" s="19"/>
      <c r="O36" s="19"/>
      <c r="P36" s="19"/>
      <c r="Q36" s="19"/>
    </row>
    <row r="37" spans="1:17" ht="25" customHeight="1" x14ac:dyDescent="0.3">
      <c r="A37" s="159">
        <v>410200</v>
      </c>
      <c r="B37" s="112"/>
      <c r="C37" s="134" t="s">
        <v>83</v>
      </c>
      <c r="D37" s="1"/>
      <c r="E37" s="1"/>
      <c r="F37" s="128">
        <f t="shared" ref="F37:M37" si="2">SUM(F38:F45)</f>
        <v>0</v>
      </c>
      <c r="G37" s="128">
        <f t="shared" si="2"/>
        <v>0</v>
      </c>
      <c r="H37" s="128">
        <f t="shared" si="2"/>
        <v>0</v>
      </c>
      <c r="I37" s="128">
        <f t="shared" si="2"/>
        <v>0</v>
      </c>
      <c r="J37" s="128">
        <f t="shared" si="2"/>
        <v>700000</v>
      </c>
      <c r="K37" s="128">
        <f t="shared" si="2"/>
        <v>0</v>
      </c>
      <c r="L37" s="128">
        <f t="shared" si="2"/>
        <v>0</v>
      </c>
      <c r="M37" s="128">
        <f t="shared" si="2"/>
        <v>0</v>
      </c>
      <c r="N37" s="128">
        <f t="shared" ref="N37:Q37" si="3">SUM(N38:N45)</f>
        <v>0</v>
      </c>
      <c r="O37" s="128">
        <f t="shared" si="3"/>
        <v>0</v>
      </c>
      <c r="P37" s="128">
        <f t="shared" si="3"/>
        <v>0</v>
      </c>
      <c r="Q37" s="128">
        <f t="shared" si="3"/>
        <v>0</v>
      </c>
    </row>
    <row r="38" spans="1:17" ht="25" customHeight="1" x14ac:dyDescent="0.25">
      <c r="A38" s="3"/>
      <c r="B38" s="112">
        <v>410201</v>
      </c>
      <c r="C38" s="89" t="s">
        <v>128</v>
      </c>
      <c r="D38" s="1"/>
      <c r="E38" s="1"/>
      <c r="F38" s="102">
        <v>0</v>
      </c>
      <c r="G38" s="36">
        <v>0</v>
      </c>
      <c r="H38" s="36">
        <v>0</v>
      </c>
      <c r="I38" s="36">
        <v>0</v>
      </c>
      <c r="J38" s="36">
        <v>0</v>
      </c>
      <c r="K38" s="36">
        <v>0</v>
      </c>
      <c r="L38" s="36">
        <v>0</v>
      </c>
      <c r="M38" s="36">
        <v>0</v>
      </c>
      <c r="N38" s="36">
        <v>0</v>
      </c>
      <c r="O38" s="36">
        <v>0</v>
      </c>
      <c r="P38" s="36">
        <v>0</v>
      </c>
      <c r="Q38" s="36">
        <v>0</v>
      </c>
    </row>
    <row r="39" spans="1:17" ht="25" customHeight="1" x14ac:dyDescent="0.25">
      <c r="A39" s="3"/>
      <c r="B39" s="112">
        <v>410202</v>
      </c>
      <c r="C39" s="89" t="s">
        <v>129</v>
      </c>
      <c r="D39" s="1"/>
      <c r="E39" s="1"/>
      <c r="F39" s="102">
        <v>0</v>
      </c>
      <c r="G39" s="36">
        <v>0</v>
      </c>
      <c r="H39" s="36">
        <v>0</v>
      </c>
      <c r="I39" s="36">
        <v>0</v>
      </c>
      <c r="J39" s="36">
        <v>0</v>
      </c>
      <c r="K39" s="36">
        <v>0</v>
      </c>
      <c r="L39" s="36">
        <v>0</v>
      </c>
      <c r="M39" s="36"/>
      <c r="N39" s="36"/>
      <c r="O39" s="36"/>
      <c r="P39" s="36"/>
      <c r="Q39" s="36"/>
    </row>
    <row r="40" spans="1:17" ht="25" customHeight="1" x14ac:dyDescent="0.25">
      <c r="A40" s="3"/>
      <c r="B40" s="112">
        <v>410203</v>
      </c>
      <c r="C40" s="89" t="s">
        <v>84</v>
      </c>
      <c r="D40" s="1"/>
      <c r="E40" s="1"/>
      <c r="F40" s="102">
        <v>0</v>
      </c>
      <c r="G40" s="36">
        <v>0</v>
      </c>
      <c r="H40" s="36">
        <v>0</v>
      </c>
      <c r="I40" s="36">
        <v>0</v>
      </c>
      <c r="J40" s="36">
        <v>700000</v>
      </c>
      <c r="K40" s="36">
        <v>0</v>
      </c>
      <c r="L40" s="36">
        <v>0</v>
      </c>
      <c r="M40" s="36">
        <v>0</v>
      </c>
      <c r="N40" s="36">
        <v>0</v>
      </c>
      <c r="O40" s="36">
        <v>0</v>
      </c>
      <c r="P40" s="36">
        <v>0</v>
      </c>
      <c r="Q40" s="36">
        <v>0</v>
      </c>
    </row>
    <row r="41" spans="1:17" ht="25" customHeight="1" x14ac:dyDescent="0.25">
      <c r="A41" s="3"/>
      <c r="B41" s="112">
        <v>410204</v>
      </c>
      <c r="C41" s="89" t="s">
        <v>85</v>
      </c>
      <c r="D41" s="1"/>
      <c r="E41" s="1"/>
      <c r="F41" s="102">
        <v>0</v>
      </c>
      <c r="G41" s="36">
        <v>0</v>
      </c>
      <c r="H41" s="36">
        <v>0</v>
      </c>
      <c r="I41" s="36">
        <v>0</v>
      </c>
      <c r="J41" s="36">
        <v>0</v>
      </c>
      <c r="K41" s="36">
        <v>0</v>
      </c>
      <c r="L41" s="36">
        <v>0</v>
      </c>
      <c r="M41" s="36">
        <v>0</v>
      </c>
      <c r="N41" s="36">
        <v>0</v>
      </c>
      <c r="O41" s="36">
        <v>0</v>
      </c>
      <c r="P41" s="36">
        <v>0</v>
      </c>
      <c r="Q41" s="36">
        <v>0</v>
      </c>
    </row>
    <row r="42" spans="1:17" ht="25" customHeight="1" x14ac:dyDescent="0.25">
      <c r="A42" s="3"/>
      <c r="B42" s="112">
        <v>410205</v>
      </c>
      <c r="C42" s="89" t="s">
        <v>86</v>
      </c>
      <c r="D42" s="1"/>
      <c r="E42" s="1"/>
      <c r="F42" s="102">
        <v>0</v>
      </c>
      <c r="G42" s="36">
        <v>0</v>
      </c>
      <c r="H42" s="36">
        <v>0</v>
      </c>
      <c r="I42" s="36">
        <v>0</v>
      </c>
      <c r="J42" s="36">
        <v>0</v>
      </c>
      <c r="K42" s="36">
        <v>0</v>
      </c>
      <c r="L42" s="36">
        <v>0</v>
      </c>
      <c r="M42" s="36">
        <v>0</v>
      </c>
      <c r="N42" s="36">
        <v>0</v>
      </c>
      <c r="O42" s="36">
        <v>0</v>
      </c>
      <c r="P42" s="36">
        <v>0</v>
      </c>
      <c r="Q42" s="36">
        <v>0</v>
      </c>
    </row>
    <row r="43" spans="1:17" ht="25" customHeight="1" x14ac:dyDescent="0.25">
      <c r="A43" s="3"/>
      <c r="B43" s="112">
        <v>410206</v>
      </c>
      <c r="C43" s="89" t="s">
        <v>87</v>
      </c>
      <c r="D43" s="1"/>
      <c r="E43" s="1"/>
      <c r="F43" s="102">
        <v>0</v>
      </c>
      <c r="G43" s="36">
        <v>0</v>
      </c>
      <c r="H43" s="36">
        <v>0</v>
      </c>
      <c r="I43" s="36">
        <v>0</v>
      </c>
      <c r="J43" s="36">
        <v>0</v>
      </c>
      <c r="K43" s="36">
        <v>0</v>
      </c>
      <c r="L43" s="36">
        <v>0</v>
      </c>
      <c r="M43" s="36">
        <v>0</v>
      </c>
      <c r="N43" s="36">
        <v>0</v>
      </c>
      <c r="O43" s="36">
        <v>0</v>
      </c>
      <c r="P43" s="36">
        <v>0</v>
      </c>
      <c r="Q43" s="36">
        <v>0</v>
      </c>
    </row>
    <row r="44" spans="1:17" ht="25" customHeight="1" x14ac:dyDescent="0.25">
      <c r="A44" s="3"/>
      <c r="B44" s="112">
        <v>410207</v>
      </c>
      <c r="C44" s="89" t="s">
        <v>88</v>
      </c>
      <c r="D44" s="1"/>
      <c r="E44" s="1"/>
      <c r="F44" s="102">
        <v>0</v>
      </c>
      <c r="G44" s="36">
        <v>0</v>
      </c>
      <c r="H44" s="36">
        <v>0</v>
      </c>
      <c r="I44" s="36">
        <v>0</v>
      </c>
      <c r="J44" s="36">
        <v>0</v>
      </c>
      <c r="K44" s="36">
        <v>0</v>
      </c>
      <c r="L44" s="36">
        <v>0</v>
      </c>
      <c r="M44" s="36">
        <v>0</v>
      </c>
      <c r="N44" s="36">
        <v>0</v>
      </c>
      <c r="O44" s="36">
        <v>0</v>
      </c>
      <c r="P44" s="36">
        <v>0</v>
      </c>
      <c r="Q44" s="36">
        <v>0</v>
      </c>
    </row>
    <row r="45" spans="1:17" ht="25" customHeight="1" x14ac:dyDescent="0.25">
      <c r="A45" s="3"/>
      <c r="B45" s="112">
        <v>410208</v>
      </c>
      <c r="C45" s="89" t="s">
        <v>89</v>
      </c>
      <c r="D45" s="1"/>
      <c r="E45" s="1"/>
      <c r="F45" s="102">
        <v>0</v>
      </c>
      <c r="G45" s="36">
        <v>0</v>
      </c>
      <c r="H45" s="36">
        <v>0</v>
      </c>
      <c r="I45" s="36">
        <v>0</v>
      </c>
      <c r="J45" s="36">
        <v>0</v>
      </c>
      <c r="K45" s="36">
        <v>0</v>
      </c>
      <c r="L45" s="36">
        <v>0</v>
      </c>
      <c r="M45" s="36">
        <v>0</v>
      </c>
      <c r="N45" s="36">
        <v>0</v>
      </c>
      <c r="O45" s="36">
        <v>0</v>
      </c>
      <c r="P45" s="36">
        <v>0</v>
      </c>
      <c r="Q45" s="36">
        <v>0</v>
      </c>
    </row>
    <row r="46" spans="1:17" ht="25" customHeight="1" x14ac:dyDescent="0.25">
      <c r="A46" s="3"/>
      <c r="B46" s="112"/>
      <c r="C46" s="89"/>
      <c r="D46" s="1"/>
      <c r="E46" s="1"/>
      <c r="F46" s="108"/>
      <c r="G46" s="77"/>
      <c r="H46" s="77"/>
      <c r="I46" s="77"/>
      <c r="J46" s="77"/>
      <c r="K46" s="77"/>
      <c r="L46" s="77"/>
      <c r="M46" s="73"/>
      <c r="N46" s="73"/>
      <c r="O46" s="73"/>
      <c r="P46" s="73"/>
      <c r="Q46" s="73"/>
    </row>
    <row r="47" spans="1:17" ht="25" customHeight="1" x14ac:dyDescent="0.3">
      <c r="A47" s="159">
        <v>410300</v>
      </c>
      <c r="B47" s="112"/>
      <c r="C47" s="133" t="s">
        <v>94</v>
      </c>
      <c r="D47" s="1"/>
      <c r="E47" s="1"/>
      <c r="F47" s="129">
        <f t="shared" ref="F47:K47" si="4">SUM(F48:F56)</f>
        <v>3650000</v>
      </c>
      <c r="G47" s="130">
        <f t="shared" si="4"/>
        <v>3650000</v>
      </c>
      <c r="H47" s="130">
        <f t="shared" si="4"/>
        <v>3650000</v>
      </c>
      <c r="I47" s="130">
        <f t="shared" si="4"/>
        <v>3650000</v>
      </c>
      <c r="J47" s="130">
        <f t="shared" si="4"/>
        <v>3650000</v>
      </c>
      <c r="K47" s="130">
        <f t="shared" si="4"/>
        <v>3650000</v>
      </c>
      <c r="L47" s="130">
        <f>SUM(L48:L56)</f>
        <v>3650000</v>
      </c>
      <c r="M47" s="131">
        <f t="shared" ref="M47:Q47" si="5">SUM(M48:M56)</f>
        <v>3650000</v>
      </c>
      <c r="N47" s="131">
        <f t="shared" si="5"/>
        <v>3650000</v>
      </c>
      <c r="O47" s="131">
        <f t="shared" si="5"/>
        <v>3650000</v>
      </c>
      <c r="P47" s="131">
        <f t="shared" si="5"/>
        <v>3650000</v>
      </c>
      <c r="Q47" s="131">
        <f t="shared" si="5"/>
        <v>3650000</v>
      </c>
    </row>
    <row r="48" spans="1:17" ht="25" customHeight="1" x14ac:dyDescent="0.25">
      <c r="A48" s="3"/>
      <c r="B48" s="112">
        <v>410301</v>
      </c>
      <c r="C48" s="89" t="s">
        <v>90</v>
      </c>
      <c r="D48" s="1"/>
      <c r="E48" s="1"/>
      <c r="F48" s="102">
        <v>0</v>
      </c>
      <c r="G48" s="36">
        <v>0</v>
      </c>
      <c r="H48" s="36">
        <v>0</v>
      </c>
      <c r="I48" s="36">
        <v>0</v>
      </c>
      <c r="J48" s="36">
        <v>0</v>
      </c>
      <c r="K48" s="36">
        <v>0</v>
      </c>
      <c r="L48" s="36">
        <v>0</v>
      </c>
      <c r="M48" s="36">
        <v>0</v>
      </c>
      <c r="N48" s="36">
        <v>0</v>
      </c>
      <c r="O48" s="36">
        <v>0</v>
      </c>
      <c r="P48" s="36">
        <v>0</v>
      </c>
      <c r="Q48" s="36">
        <v>0</v>
      </c>
    </row>
    <row r="49" spans="1:17" ht="25" customHeight="1" x14ac:dyDescent="0.25">
      <c r="A49" s="3"/>
      <c r="B49" s="112">
        <v>410302</v>
      </c>
      <c r="C49" s="89" t="s">
        <v>91</v>
      </c>
      <c r="D49" s="1"/>
      <c r="E49" s="1"/>
      <c r="F49" s="102">
        <v>0</v>
      </c>
      <c r="G49" s="36">
        <v>0</v>
      </c>
      <c r="H49" s="36">
        <v>0</v>
      </c>
      <c r="I49" s="36">
        <v>0</v>
      </c>
      <c r="J49" s="36">
        <v>0</v>
      </c>
      <c r="K49" s="36">
        <v>0</v>
      </c>
      <c r="L49" s="36">
        <v>0</v>
      </c>
      <c r="M49" s="36">
        <v>0</v>
      </c>
      <c r="N49" s="36">
        <v>0</v>
      </c>
      <c r="O49" s="36">
        <v>0</v>
      </c>
      <c r="P49" s="36">
        <v>0</v>
      </c>
      <c r="Q49" s="36">
        <v>0</v>
      </c>
    </row>
    <row r="50" spans="1:17" ht="25" customHeight="1" x14ac:dyDescent="0.25">
      <c r="A50" s="3"/>
      <c r="B50" s="112">
        <v>410303</v>
      </c>
      <c r="C50" s="89" t="s">
        <v>92</v>
      </c>
      <c r="D50" s="1"/>
      <c r="E50" s="1"/>
      <c r="F50" s="102">
        <v>0</v>
      </c>
      <c r="G50" s="36">
        <v>0</v>
      </c>
      <c r="H50" s="36">
        <v>0</v>
      </c>
      <c r="I50" s="36">
        <v>0</v>
      </c>
      <c r="J50" s="36">
        <v>0</v>
      </c>
      <c r="K50" s="36">
        <v>0</v>
      </c>
      <c r="L50" s="36">
        <v>0</v>
      </c>
      <c r="M50" s="36">
        <v>0</v>
      </c>
      <c r="N50" s="36">
        <v>0</v>
      </c>
      <c r="O50" s="36">
        <v>0</v>
      </c>
      <c r="P50" s="36">
        <v>0</v>
      </c>
      <c r="Q50" s="36">
        <v>0</v>
      </c>
    </row>
    <row r="51" spans="1:17" ht="25" customHeight="1" x14ac:dyDescent="0.25">
      <c r="A51" s="3"/>
      <c r="B51" s="112">
        <v>410304</v>
      </c>
      <c r="C51" s="89" t="s">
        <v>80</v>
      </c>
      <c r="D51" s="1"/>
      <c r="E51" s="1"/>
      <c r="F51" s="102">
        <v>3500000</v>
      </c>
      <c r="G51" s="36">
        <v>3500000</v>
      </c>
      <c r="H51" s="36">
        <v>3500000</v>
      </c>
      <c r="I51" s="36">
        <v>3500000</v>
      </c>
      <c r="J51" s="36">
        <v>3500000</v>
      </c>
      <c r="K51" s="36">
        <v>3500000</v>
      </c>
      <c r="L51" s="36">
        <v>3500000</v>
      </c>
      <c r="M51" s="36">
        <v>3500000</v>
      </c>
      <c r="N51" s="36">
        <v>3500000</v>
      </c>
      <c r="O51" s="36">
        <v>3500000</v>
      </c>
      <c r="P51" s="36">
        <v>3500000</v>
      </c>
      <c r="Q51" s="36">
        <v>3500000</v>
      </c>
    </row>
    <row r="52" spans="1:17" ht="25" customHeight="1" x14ac:dyDescent="0.25">
      <c r="A52" s="3"/>
      <c r="B52" s="112">
        <v>410306</v>
      </c>
      <c r="C52" s="89" t="s">
        <v>93</v>
      </c>
      <c r="D52" s="1"/>
      <c r="E52" s="1"/>
      <c r="F52" s="102">
        <v>150000</v>
      </c>
      <c r="G52" s="36">
        <v>150000</v>
      </c>
      <c r="H52" s="36">
        <v>150000</v>
      </c>
      <c r="I52" s="36">
        <v>150000</v>
      </c>
      <c r="J52" s="36">
        <v>150000</v>
      </c>
      <c r="K52" s="36">
        <v>150000</v>
      </c>
      <c r="L52" s="36">
        <v>150000</v>
      </c>
      <c r="M52" s="36">
        <v>150000</v>
      </c>
      <c r="N52" s="36">
        <v>150000</v>
      </c>
      <c r="O52" s="36">
        <v>150000</v>
      </c>
      <c r="P52" s="36">
        <v>150000</v>
      </c>
      <c r="Q52" s="36">
        <v>150000</v>
      </c>
    </row>
    <row r="53" spans="1:17" ht="25" customHeight="1" x14ac:dyDescent="0.25">
      <c r="A53" s="3"/>
      <c r="B53" s="112">
        <v>410307</v>
      </c>
      <c r="C53" s="91" t="s">
        <v>208</v>
      </c>
      <c r="D53" s="1"/>
      <c r="E53" s="1"/>
      <c r="F53" s="102">
        <v>0</v>
      </c>
      <c r="G53" s="36">
        <v>0</v>
      </c>
      <c r="H53" s="36">
        <v>0</v>
      </c>
      <c r="I53" s="36">
        <v>0</v>
      </c>
      <c r="J53" s="36">
        <v>0</v>
      </c>
      <c r="K53" s="36">
        <v>0</v>
      </c>
      <c r="L53" s="36">
        <v>0</v>
      </c>
      <c r="M53" s="36">
        <v>0</v>
      </c>
      <c r="N53" s="36">
        <v>0</v>
      </c>
      <c r="O53" s="36">
        <v>0</v>
      </c>
      <c r="P53" s="36">
        <v>0</v>
      </c>
      <c r="Q53" s="36">
        <v>0</v>
      </c>
    </row>
    <row r="54" spans="1:17" ht="25" customHeight="1" x14ac:dyDescent="0.25">
      <c r="A54" s="3"/>
      <c r="B54" s="112">
        <v>410308</v>
      </c>
      <c r="C54" s="91" t="s">
        <v>130</v>
      </c>
      <c r="D54" s="1"/>
      <c r="E54" s="1"/>
      <c r="F54" s="102">
        <v>0</v>
      </c>
      <c r="G54" s="36">
        <v>0</v>
      </c>
      <c r="H54" s="36">
        <v>0</v>
      </c>
      <c r="I54" s="36">
        <v>0</v>
      </c>
      <c r="J54" s="36">
        <v>0</v>
      </c>
      <c r="K54" s="36">
        <v>0</v>
      </c>
      <c r="L54" s="36">
        <v>0</v>
      </c>
      <c r="M54" s="36">
        <v>0</v>
      </c>
      <c r="N54" s="36">
        <v>0</v>
      </c>
      <c r="O54" s="36">
        <v>0</v>
      </c>
      <c r="P54" s="36">
        <v>0</v>
      </c>
      <c r="Q54" s="36">
        <v>0</v>
      </c>
    </row>
    <row r="55" spans="1:17" ht="25" customHeight="1" x14ac:dyDescent="0.25">
      <c r="A55" s="3"/>
      <c r="B55" s="112">
        <v>410309</v>
      </c>
      <c r="C55" s="89" t="s">
        <v>81</v>
      </c>
      <c r="D55" s="1"/>
      <c r="E55" s="1"/>
      <c r="F55" s="102">
        <v>0</v>
      </c>
      <c r="G55" s="36">
        <v>0</v>
      </c>
      <c r="H55" s="36">
        <v>0</v>
      </c>
      <c r="I55" s="36">
        <v>0</v>
      </c>
      <c r="J55" s="36">
        <v>0</v>
      </c>
      <c r="K55" s="36">
        <v>0</v>
      </c>
      <c r="L55" s="36">
        <v>0</v>
      </c>
      <c r="M55" s="36">
        <v>0</v>
      </c>
      <c r="N55" s="36">
        <v>0</v>
      </c>
      <c r="O55" s="36">
        <v>0</v>
      </c>
      <c r="P55" s="36">
        <v>0</v>
      </c>
      <c r="Q55" s="36">
        <v>0</v>
      </c>
    </row>
    <row r="56" spans="1:17" ht="25" customHeight="1" x14ac:dyDescent="0.25">
      <c r="A56" s="3"/>
      <c r="B56" s="112">
        <v>410312</v>
      </c>
      <c r="C56" s="91" t="s">
        <v>131</v>
      </c>
      <c r="D56" s="1"/>
      <c r="E56" s="1"/>
      <c r="F56" s="102">
        <v>0</v>
      </c>
      <c r="G56" s="36">
        <v>0</v>
      </c>
      <c r="H56" s="36">
        <v>0</v>
      </c>
      <c r="I56" s="36">
        <v>0</v>
      </c>
      <c r="J56" s="36">
        <v>0</v>
      </c>
      <c r="K56" s="36">
        <v>0</v>
      </c>
      <c r="L56" s="36">
        <v>0</v>
      </c>
      <c r="M56" s="36">
        <v>0</v>
      </c>
      <c r="N56" s="36">
        <v>0</v>
      </c>
      <c r="O56" s="36">
        <v>0</v>
      </c>
      <c r="P56" s="36">
        <v>0</v>
      </c>
      <c r="Q56" s="36">
        <v>0</v>
      </c>
    </row>
    <row r="57" spans="1:17" ht="25" customHeight="1" x14ac:dyDescent="0.25">
      <c r="A57" s="3"/>
      <c r="B57" s="112"/>
      <c r="D57" s="1"/>
      <c r="E57" s="1"/>
      <c r="F57" s="116"/>
      <c r="G57" s="10"/>
      <c r="H57" s="10"/>
      <c r="I57" s="10"/>
      <c r="J57" s="10"/>
      <c r="K57" s="10"/>
      <c r="L57" s="10"/>
      <c r="M57" s="19"/>
      <c r="N57" s="19"/>
      <c r="O57" s="19"/>
      <c r="P57" s="19"/>
      <c r="Q57" s="19"/>
    </row>
    <row r="58" spans="1:17" ht="25" customHeight="1" x14ac:dyDescent="0.3">
      <c r="A58" s="159">
        <v>410400</v>
      </c>
      <c r="B58" s="112"/>
      <c r="C58" s="133" t="s">
        <v>95</v>
      </c>
      <c r="D58" s="1"/>
      <c r="E58" s="1"/>
      <c r="F58" s="94">
        <f t="shared" ref="F58:M58" si="6">SUM(F59:F62)</f>
        <v>0</v>
      </c>
      <c r="G58" s="94">
        <f t="shared" si="6"/>
        <v>0</v>
      </c>
      <c r="H58" s="94">
        <f t="shared" si="6"/>
        <v>0</v>
      </c>
      <c r="I58" s="94">
        <f t="shared" si="6"/>
        <v>0</v>
      </c>
      <c r="J58" s="94">
        <f t="shared" si="6"/>
        <v>0</v>
      </c>
      <c r="K58" s="94">
        <f t="shared" si="6"/>
        <v>0</v>
      </c>
      <c r="L58" s="94">
        <f t="shared" si="6"/>
        <v>0</v>
      </c>
      <c r="M58" s="94">
        <f t="shared" si="6"/>
        <v>0</v>
      </c>
      <c r="N58" s="94">
        <f t="shared" ref="N58:Q58" si="7">SUM(N59:N62)</f>
        <v>0</v>
      </c>
      <c r="O58" s="94">
        <f t="shared" si="7"/>
        <v>0</v>
      </c>
      <c r="P58" s="94">
        <f t="shared" si="7"/>
        <v>0</v>
      </c>
      <c r="Q58" s="94">
        <f t="shared" si="7"/>
        <v>0</v>
      </c>
    </row>
    <row r="59" spans="1:17" ht="25" customHeight="1" x14ac:dyDescent="0.25">
      <c r="A59" s="3"/>
      <c r="B59" s="112">
        <v>410401</v>
      </c>
      <c r="C59" s="89" t="s">
        <v>96</v>
      </c>
      <c r="D59" s="1"/>
      <c r="E59" s="1"/>
      <c r="F59" s="102">
        <v>0</v>
      </c>
      <c r="G59" s="36">
        <v>0</v>
      </c>
      <c r="H59" s="36">
        <v>0</v>
      </c>
      <c r="I59" s="36">
        <v>0</v>
      </c>
      <c r="J59" s="36">
        <v>0</v>
      </c>
      <c r="K59" s="36">
        <v>0</v>
      </c>
      <c r="L59" s="36">
        <v>0</v>
      </c>
      <c r="M59" s="36">
        <v>0</v>
      </c>
      <c r="N59" s="36">
        <v>0</v>
      </c>
      <c r="O59" s="36">
        <v>0</v>
      </c>
      <c r="P59" s="36">
        <v>0</v>
      </c>
      <c r="Q59" s="36">
        <v>0</v>
      </c>
    </row>
    <row r="60" spans="1:17" ht="25" customHeight="1" x14ac:dyDescent="0.25">
      <c r="A60" s="3"/>
      <c r="B60" s="112">
        <v>410402</v>
      </c>
      <c r="C60" s="89" t="s">
        <v>78</v>
      </c>
      <c r="D60" s="1"/>
      <c r="E60" s="1"/>
      <c r="F60" s="102">
        <v>0</v>
      </c>
      <c r="G60" s="36">
        <v>0</v>
      </c>
      <c r="H60" s="36">
        <v>0</v>
      </c>
      <c r="I60" s="36">
        <v>0</v>
      </c>
      <c r="J60" s="36">
        <v>0</v>
      </c>
      <c r="K60" s="36">
        <v>0</v>
      </c>
      <c r="L60" s="36">
        <v>0</v>
      </c>
      <c r="M60" s="36">
        <v>0</v>
      </c>
      <c r="N60" s="36">
        <v>0</v>
      </c>
      <c r="O60" s="36">
        <v>0</v>
      </c>
      <c r="P60" s="36">
        <v>0</v>
      </c>
      <c r="Q60" s="36">
        <v>0</v>
      </c>
    </row>
    <row r="61" spans="1:17" ht="25" customHeight="1" x14ac:dyDescent="0.25">
      <c r="A61" s="3"/>
      <c r="B61" s="112">
        <v>410403</v>
      </c>
      <c r="C61" s="89" t="s">
        <v>132</v>
      </c>
      <c r="D61" s="1"/>
      <c r="E61" s="1"/>
      <c r="F61" s="102">
        <v>0</v>
      </c>
      <c r="G61" s="36">
        <v>0</v>
      </c>
      <c r="H61" s="36">
        <v>0</v>
      </c>
      <c r="I61" s="36">
        <v>0</v>
      </c>
      <c r="J61" s="36">
        <v>0</v>
      </c>
      <c r="K61" s="36">
        <v>0</v>
      </c>
      <c r="L61" s="36">
        <v>0</v>
      </c>
      <c r="M61" s="36">
        <v>0</v>
      </c>
      <c r="N61" s="36">
        <v>0</v>
      </c>
      <c r="O61" s="36">
        <v>0</v>
      </c>
      <c r="P61" s="36">
        <v>0</v>
      </c>
      <c r="Q61" s="36">
        <v>0</v>
      </c>
    </row>
    <row r="62" spans="1:17" ht="25" customHeight="1" x14ac:dyDescent="0.25">
      <c r="A62" s="3"/>
      <c r="B62" s="112">
        <v>410404</v>
      </c>
      <c r="C62" s="89" t="s">
        <v>79</v>
      </c>
      <c r="D62" s="1"/>
      <c r="E62" s="1"/>
      <c r="F62" s="102">
        <v>0</v>
      </c>
      <c r="G62" s="36">
        <v>0</v>
      </c>
      <c r="H62" s="36">
        <v>0</v>
      </c>
      <c r="I62" s="36">
        <v>0</v>
      </c>
      <c r="J62" s="36">
        <v>0</v>
      </c>
      <c r="K62" s="36">
        <v>0</v>
      </c>
      <c r="L62" s="36">
        <v>0</v>
      </c>
      <c r="M62" s="36">
        <v>0</v>
      </c>
      <c r="N62" s="36">
        <v>0</v>
      </c>
      <c r="O62" s="36">
        <v>0</v>
      </c>
      <c r="P62" s="36">
        <v>0</v>
      </c>
      <c r="Q62" s="36">
        <v>0</v>
      </c>
    </row>
    <row r="63" spans="1:17" ht="25" customHeight="1" x14ac:dyDescent="0.25">
      <c r="A63" s="3"/>
      <c r="B63" s="112"/>
      <c r="D63" s="1"/>
      <c r="E63" s="1"/>
      <c r="F63" s="116"/>
      <c r="G63" s="10"/>
      <c r="H63" s="10"/>
      <c r="I63" s="10"/>
      <c r="J63" s="10"/>
      <c r="K63" s="10"/>
      <c r="L63" s="10"/>
      <c r="M63" s="19"/>
      <c r="N63" s="19"/>
      <c r="O63" s="19"/>
      <c r="P63" s="19"/>
      <c r="Q63" s="19"/>
    </row>
    <row r="64" spans="1:17" ht="25" customHeight="1" x14ac:dyDescent="0.3">
      <c r="A64" s="159">
        <v>410500</v>
      </c>
      <c r="B64" s="112"/>
      <c r="C64" s="162" t="s">
        <v>133</v>
      </c>
      <c r="D64" s="1"/>
      <c r="E64" s="1"/>
      <c r="F64" s="128">
        <f>SUM(F65:F67)</f>
        <v>0</v>
      </c>
      <c r="G64" s="128">
        <f t="shared" ref="G64:M64" si="8">SUM(G65:G67)</f>
        <v>200000</v>
      </c>
      <c r="H64" s="128">
        <f t="shared" si="8"/>
        <v>0</v>
      </c>
      <c r="I64" s="128">
        <f t="shared" si="8"/>
        <v>0</v>
      </c>
      <c r="J64" s="128">
        <f t="shared" si="8"/>
        <v>0</v>
      </c>
      <c r="K64" s="128">
        <f t="shared" si="8"/>
        <v>0</v>
      </c>
      <c r="L64" s="128">
        <f t="shared" si="8"/>
        <v>0</v>
      </c>
      <c r="M64" s="128">
        <f t="shared" si="8"/>
        <v>0</v>
      </c>
      <c r="N64" s="128">
        <f t="shared" ref="N64:Q64" si="9">SUM(N65:N67)</f>
        <v>0</v>
      </c>
      <c r="O64" s="128">
        <f t="shared" si="9"/>
        <v>0</v>
      </c>
      <c r="P64" s="128">
        <f t="shared" si="9"/>
        <v>0</v>
      </c>
      <c r="Q64" s="128">
        <f t="shared" si="9"/>
        <v>0</v>
      </c>
    </row>
    <row r="65" spans="1:17" ht="25" customHeight="1" x14ac:dyDescent="0.25">
      <c r="A65" s="3"/>
      <c r="B65" s="112">
        <v>410501</v>
      </c>
      <c r="C65" s="91" t="s">
        <v>209</v>
      </c>
      <c r="D65" s="1"/>
      <c r="E65" s="1"/>
      <c r="F65" s="102">
        <v>0</v>
      </c>
      <c r="G65" s="36">
        <v>0</v>
      </c>
      <c r="H65" s="36">
        <v>0</v>
      </c>
      <c r="I65" s="36">
        <v>0</v>
      </c>
      <c r="J65" s="36">
        <v>0</v>
      </c>
      <c r="K65" s="36">
        <v>0</v>
      </c>
      <c r="L65" s="36">
        <v>0</v>
      </c>
      <c r="M65" s="36">
        <v>0</v>
      </c>
      <c r="N65" s="36">
        <v>0</v>
      </c>
      <c r="O65" s="36">
        <v>0</v>
      </c>
      <c r="P65" s="36">
        <v>0</v>
      </c>
      <c r="Q65" s="36">
        <v>0</v>
      </c>
    </row>
    <row r="66" spans="1:17" ht="25" customHeight="1" x14ac:dyDescent="0.25">
      <c r="A66" s="3"/>
      <c r="B66" s="112">
        <v>410502</v>
      </c>
      <c r="C66" s="89" t="s">
        <v>210</v>
      </c>
      <c r="D66" s="1"/>
      <c r="E66" s="1"/>
      <c r="F66" s="102">
        <v>0</v>
      </c>
      <c r="G66" s="36">
        <v>200000</v>
      </c>
      <c r="H66" s="36">
        <v>0</v>
      </c>
      <c r="I66" s="36">
        <v>0</v>
      </c>
      <c r="J66" s="36">
        <v>0</v>
      </c>
      <c r="K66" s="36">
        <v>0</v>
      </c>
      <c r="L66" s="36">
        <v>0</v>
      </c>
      <c r="M66" s="36">
        <v>0</v>
      </c>
      <c r="N66" s="36">
        <v>0</v>
      </c>
      <c r="O66" s="36">
        <v>0</v>
      </c>
      <c r="P66" s="36">
        <v>0</v>
      </c>
      <c r="Q66" s="36">
        <v>0</v>
      </c>
    </row>
    <row r="67" spans="1:17" ht="25" customHeight="1" x14ac:dyDescent="0.25">
      <c r="A67" s="3"/>
      <c r="B67" s="112">
        <v>410503</v>
      </c>
      <c r="C67" s="91" t="s">
        <v>97</v>
      </c>
      <c r="D67" s="1"/>
      <c r="E67" s="1"/>
      <c r="F67" s="102">
        <v>0</v>
      </c>
      <c r="G67" s="36">
        <v>0</v>
      </c>
      <c r="H67" s="36">
        <v>0</v>
      </c>
      <c r="I67" s="36">
        <v>0</v>
      </c>
      <c r="J67" s="36">
        <v>0</v>
      </c>
      <c r="K67" s="36">
        <v>0</v>
      </c>
      <c r="L67" s="36">
        <v>0</v>
      </c>
      <c r="M67" s="36">
        <v>0</v>
      </c>
      <c r="N67" s="36">
        <v>0</v>
      </c>
      <c r="O67" s="36">
        <v>0</v>
      </c>
      <c r="P67" s="36">
        <v>0</v>
      </c>
      <c r="Q67" s="36">
        <v>0</v>
      </c>
    </row>
    <row r="68" spans="1:17" ht="25" customHeight="1" x14ac:dyDescent="0.25">
      <c r="A68" s="3"/>
      <c r="B68" s="112"/>
      <c r="D68" s="1"/>
      <c r="E68" s="1"/>
      <c r="F68" s="107"/>
      <c r="G68" s="73"/>
      <c r="H68" s="73"/>
      <c r="I68" s="73"/>
      <c r="J68" s="73"/>
      <c r="K68" s="73"/>
      <c r="L68" s="73"/>
      <c r="M68" s="73"/>
      <c r="N68" s="73"/>
      <c r="O68" s="73"/>
      <c r="P68" s="73"/>
      <c r="Q68" s="73"/>
    </row>
    <row r="69" spans="1:17" ht="25" customHeight="1" x14ac:dyDescent="0.3">
      <c r="A69" s="159">
        <v>410600</v>
      </c>
      <c r="B69" s="112"/>
      <c r="C69" s="133" t="s">
        <v>98</v>
      </c>
      <c r="D69" s="1"/>
      <c r="E69" s="1"/>
      <c r="F69" s="128">
        <f>SUM(F70:F78)</f>
        <v>466686.54074735998</v>
      </c>
      <c r="G69" s="128">
        <f t="shared" ref="G69:M69" si="10">SUM(G70:G78)</f>
        <v>475943.92267872003</v>
      </c>
      <c r="H69" s="128">
        <f t="shared" si="10"/>
        <v>554201.30461007997</v>
      </c>
      <c r="I69" s="128">
        <f t="shared" si="10"/>
        <v>590701.30461007997</v>
      </c>
      <c r="J69" s="128">
        <f t="shared" si="10"/>
        <v>565701.30461007997</v>
      </c>
      <c r="K69" s="128">
        <f t="shared" si="10"/>
        <v>520701.30461008003</v>
      </c>
      <c r="L69" s="128">
        <f t="shared" si="10"/>
        <v>540701.30461007997</v>
      </c>
      <c r="M69" s="128">
        <f t="shared" si="10"/>
        <v>555701.30461007997</v>
      </c>
      <c r="N69" s="128">
        <f t="shared" ref="N69:Q69" si="11">SUM(N70:N78)</f>
        <v>475701.30461008003</v>
      </c>
      <c r="O69" s="128">
        <f t="shared" si="11"/>
        <v>475701.30461008003</v>
      </c>
      <c r="P69" s="128">
        <f t="shared" si="11"/>
        <v>475701.30461008003</v>
      </c>
      <c r="Q69" s="128">
        <f t="shared" si="11"/>
        <v>475701.30461008003</v>
      </c>
    </row>
    <row r="70" spans="1:17" ht="25" customHeight="1" x14ac:dyDescent="0.25">
      <c r="A70" s="3"/>
      <c r="B70" s="112">
        <v>410601</v>
      </c>
      <c r="C70" s="89" t="s">
        <v>99</v>
      </c>
      <c r="D70" s="1"/>
      <c r="E70" s="1"/>
      <c r="F70" s="102">
        <v>0</v>
      </c>
      <c r="G70" s="102">
        <v>0</v>
      </c>
      <c r="H70" s="102">
        <v>0</v>
      </c>
      <c r="I70" s="102">
        <v>0</v>
      </c>
      <c r="J70" s="102">
        <v>0</v>
      </c>
      <c r="K70" s="102">
        <v>0</v>
      </c>
      <c r="L70" s="102">
        <v>0</v>
      </c>
      <c r="M70" s="102">
        <v>0</v>
      </c>
      <c r="N70" s="102">
        <v>0</v>
      </c>
      <c r="O70" s="102">
        <v>0</v>
      </c>
      <c r="P70" s="102">
        <v>0</v>
      </c>
      <c r="Q70" s="102">
        <v>0</v>
      </c>
    </row>
    <row r="71" spans="1:17" ht="25" customHeight="1" x14ac:dyDescent="0.25">
      <c r="A71" s="3"/>
      <c r="B71" s="112">
        <v>410602</v>
      </c>
      <c r="C71" s="89" t="s">
        <v>100</v>
      </c>
      <c r="D71" s="1"/>
      <c r="E71" s="1"/>
      <c r="F71" s="102">
        <v>0</v>
      </c>
      <c r="G71" s="102">
        <v>0</v>
      </c>
      <c r="H71" s="102">
        <v>0</v>
      </c>
      <c r="I71" s="102">
        <v>0</v>
      </c>
      <c r="J71" s="102">
        <v>0</v>
      </c>
      <c r="K71" s="102">
        <v>0</v>
      </c>
      <c r="L71" s="102">
        <v>0</v>
      </c>
      <c r="M71" s="102">
        <v>0</v>
      </c>
      <c r="N71" s="102">
        <v>0</v>
      </c>
      <c r="O71" s="102">
        <v>0</v>
      </c>
      <c r="P71" s="102">
        <v>0</v>
      </c>
      <c r="Q71" s="102">
        <v>0</v>
      </c>
    </row>
    <row r="72" spans="1:17" ht="25" customHeight="1" x14ac:dyDescent="0.25">
      <c r="A72" s="3"/>
      <c r="B72" s="112">
        <v>410603</v>
      </c>
      <c r="C72" s="89" t="s">
        <v>101</v>
      </c>
      <c r="D72" s="1"/>
      <c r="E72" s="1"/>
      <c r="F72" s="102">
        <v>0</v>
      </c>
      <c r="G72" s="102">
        <v>0</v>
      </c>
      <c r="H72" s="102">
        <v>0</v>
      </c>
      <c r="I72" s="102">
        <v>0</v>
      </c>
      <c r="J72" s="102">
        <v>0</v>
      </c>
      <c r="K72" s="102">
        <v>0</v>
      </c>
      <c r="L72" s="102">
        <v>0</v>
      </c>
      <c r="M72" s="102">
        <v>0</v>
      </c>
      <c r="N72" s="102">
        <v>0</v>
      </c>
      <c r="O72" s="102">
        <v>0</v>
      </c>
      <c r="P72" s="102">
        <v>0</v>
      </c>
      <c r="Q72" s="102">
        <v>0</v>
      </c>
    </row>
    <row r="73" spans="1:17" ht="25" customHeight="1" x14ac:dyDescent="0.25">
      <c r="A73" s="3"/>
      <c r="B73" s="112">
        <v>410604</v>
      </c>
      <c r="C73" s="89" t="s">
        <v>102</v>
      </c>
      <c r="D73" s="1"/>
      <c r="E73" s="1"/>
      <c r="F73" s="102">
        <v>0</v>
      </c>
      <c r="G73" s="102">
        <v>0</v>
      </c>
      <c r="H73" s="102">
        <v>0</v>
      </c>
      <c r="I73" s="102">
        <v>0</v>
      </c>
      <c r="J73" s="102">
        <v>0</v>
      </c>
      <c r="K73" s="102">
        <v>0</v>
      </c>
      <c r="L73" s="102">
        <v>0</v>
      </c>
      <c r="M73" s="102">
        <v>0</v>
      </c>
      <c r="N73" s="102">
        <v>0</v>
      </c>
      <c r="O73" s="102">
        <v>0</v>
      </c>
      <c r="P73" s="102">
        <v>0</v>
      </c>
      <c r="Q73" s="102">
        <v>0</v>
      </c>
    </row>
    <row r="74" spans="1:17" ht="25" customHeight="1" x14ac:dyDescent="0.25">
      <c r="A74" s="3"/>
      <c r="B74" s="112">
        <v>410605</v>
      </c>
      <c r="C74" s="89" t="s">
        <v>103</v>
      </c>
      <c r="D74" s="90" t="s">
        <v>50</v>
      </c>
      <c r="E74" s="92">
        <v>0.05</v>
      </c>
      <c r="F74" s="117">
        <f>+'Ppto ingresos'!G75*$E$74</f>
        <v>466686.54074735998</v>
      </c>
      <c r="G74" s="95">
        <f>+'Ppto ingresos'!H75*$E$74</f>
        <v>475943.92267872003</v>
      </c>
      <c r="H74" s="95">
        <f>+'Ppto ingresos'!I75*$E$74</f>
        <v>554201.30461007997</v>
      </c>
      <c r="I74" s="95">
        <f>+'Ppto ingresos'!J75*$E$74</f>
        <v>590701.30461007997</v>
      </c>
      <c r="J74" s="95">
        <f>+'Ppto ingresos'!K75*$E$74</f>
        <v>565701.30461007997</v>
      </c>
      <c r="K74" s="95">
        <f>+'Ppto ingresos'!L75*$E$74</f>
        <v>520701.30461008003</v>
      </c>
      <c r="L74" s="95">
        <f>+'Ppto ingresos'!M75*$E$74</f>
        <v>540701.30461007997</v>
      </c>
      <c r="M74" s="118">
        <f>+'Ppto ingresos'!N75*$E$74</f>
        <v>555701.30461007997</v>
      </c>
      <c r="N74" s="118">
        <f>+'Ppto ingresos'!O75*$E$74</f>
        <v>475701.30461008003</v>
      </c>
      <c r="O74" s="118">
        <f>+'Ppto ingresos'!P75*$E$74</f>
        <v>475701.30461008003</v>
      </c>
      <c r="P74" s="118">
        <f>+'Ppto ingresos'!Q75*$E$74</f>
        <v>475701.30461008003</v>
      </c>
      <c r="Q74" s="118">
        <f>+'Ppto ingresos'!R75*$E$74</f>
        <v>475701.30461008003</v>
      </c>
    </row>
    <row r="75" spans="1:17" ht="25" customHeight="1" x14ac:dyDescent="0.25">
      <c r="A75" s="3"/>
      <c r="B75" s="112">
        <v>410606</v>
      </c>
      <c r="C75" s="89" t="s">
        <v>104</v>
      </c>
      <c r="D75" s="1"/>
      <c r="E75" s="1"/>
      <c r="F75" s="102">
        <v>0</v>
      </c>
      <c r="G75" s="36"/>
      <c r="H75" s="36"/>
      <c r="I75" s="36"/>
      <c r="J75" s="36"/>
      <c r="K75" s="36"/>
      <c r="L75" s="36"/>
      <c r="M75" s="36"/>
      <c r="N75" s="36"/>
      <c r="O75" s="36"/>
      <c r="P75" s="36"/>
      <c r="Q75" s="36"/>
    </row>
    <row r="76" spans="1:17" ht="25" customHeight="1" x14ac:dyDescent="0.25">
      <c r="A76" s="3"/>
      <c r="B76" s="112">
        <v>410607</v>
      </c>
      <c r="C76" s="89" t="s">
        <v>105</v>
      </c>
      <c r="D76" s="1"/>
      <c r="E76" s="1"/>
      <c r="F76" s="102">
        <v>0</v>
      </c>
      <c r="G76" s="102">
        <v>0</v>
      </c>
      <c r="H76" s="102">
        <v>0</v>
      </c>
      <c r="I76" s="102">
        <v>0</v>
      </c>
      <c r="J76" s="102">
        <v>0</v>
      </c>
      <c r="K76" s="102">
        <v>0</v>
      </c>
      <c r="L76" s="102">
        <v>0</v>
      </c>
      <c r="M76" s="102">
        <v>0</v>
      </c>
      <c r="N76" s="102">
        <v>0</v>
      </c>
      <c r="O76" s="102">
        <v>0</v>
      </c>
      <c r="P76" s="102">
        <v>0</v>
      </c>
      <c r="Q76" s="102">
        <v>0</v>
      </c>
    </row>
    <row r="77" spans="1:17" ht="25" customHeight="1" x14ac:dyDescent="0.25">
      <c r="A77" s="3"/>
      <c r="B77" s="112">
        <v>410608</v>
      </c>
      <c r="C77" s="89" t="s">
        <v>134</v>
      </c>
      <c r="D77" s="1"/>
      <c r="E77" s="1"/>
      <c r="F77" s="102">
        <v>0</v>
      </c>
      <c r="G77" s="102">
        <v>0</v>
      </c>
      <c r="H77" s="102">
        <v>0</v>
      </c>
      <c r="I77" s="102">
        <v>0</v>
      </c>
      <c r="J77" s="102">
        <v>0</v>
      </c>
      <c r="K77" s="102">
        <v>0</v>
      </c>
      <c r="L77" s="102">
        <v>0</v>
      </c>
      <c r="M77" s="102">
        <v>0</v>
      </c>
      <c r="N77" s="102">
        <v>0</v>
      </c>
      <c r="O77" s="102">
        <v>0</v>
      </c>
      <c r="P77" s="102">
        <v>0</v>
      </c>
      <c r="Q77" s="102">
        <v>0</v>
      </c>
    </row>
    <row r="78" spans="1:17" ht="25" customHeight="1" x14ac:dyDescent="0.25">
      <c r="A78" s="3"/>
      <c r="B78" s="112">
        <v>410609</v>
      </c>
      <c r="C78" s="89" t="s">
        <v>106</v>
      </c>
      <c r="D78" s="1"/>
      <c r="E78" s="1"/>
      <c r="F78" s="102">
        <v>0</v>
      </c>
      <c r="G78" s="102">
        <v>0</v>
      </c>
      <c r="H78" s="102">
        <v>0</v>
      </c>
      <c r="I78" s="102">
        <v>0</v>
      </c>
      <c r="J78" s="102">
        <v>0</v>
      </c>
      <c r="K78" s="102">
        <v>0</v>
      </c>
      <c r="L78" s="102">
        <v>0</v>
      </c>
      <c r="M78" s="102">
        <v>0</v>
      </c>
      <c r="N78" s="102">
        <v>0</v>
      </c>
      <c r="O78" s="102">
        <v>0</v>
      </c>
      <c r="P78" s="102">
        <v>0</v>
      </c>
      <c r="Q78" s="102">
        <v>0</v>
      </c>
    </row>
    <row r="79" spans="1:17" ht="25" customHeight="1" x14ac:dyDescent="0.25">
      <c r="A79" s="3"/>
      <c r="B79" s="112"/>
      <c r="D79" s="1"/>
      <c r="E79" s="1"/>
      <c r="F79" s="102">
        <v>0</v>
      </c>
      <c r="G79" s="102">
        <v>0</v>
      </c>
      <c r="H79" s="102">
        <v>0</v>
      </c>
      <c r="I79" s="102">
        <v>0</v>
      </c>
      <c r="J79" s="102">
        <v>0</v>
      </c>
      <c r="K79" s="102">
        <v>0</v>
      </c>
      <c r="L79" s="102">
        <v>0</v>
      </c>
      <c r="M79" s="102">
        <v>0</v>
      </c>
      <c r="N79" s="102">
        <v>0</v>
      </c>
      <c r="O79" s="102">
        <v>0</v>
      </c>
      <c r="P79" s="102">
        <v>0</v>
      </c>
      <c r="Q79" s="102">
        <v>0</v>
      </c>
    </row>
    <row r="80" spans="1:17" ht="25" customHeight="1" x14ac:dyDescent="0.3">
      <c r="A80" s="159">
        <v>410700</v>
      </c>
      <c r="B80" s="112"/>
      <c r="C80" s="133" t="s">
        <v>135</v>
      </c>
      <c r="D80" s="1"/>
      <c r="E80" s="1"/>
      <c r="F80" s="102">
        <v>0</v>
      </c>
      <c r="G80" s="102">
        <v>0</v>
      </c>
      <c r="H80" s="102">
        <v>0</v>
      </c>
      <c r="I80" s="102">
        <v>0</v>
      </c>
      <c r="J80" s="102">
        <v>0</v>
      </c>
      <c r="K80" s="102">
        <v>0</v>
      </c>
      <c r="L80" s="102">
        <v>0</v>
      </c>
      <c r="M80" s="102">
        <v>0</v>
      </c>
      <c r="N80" s="102">
        <v>0</v>
      </c>
      <c r="O80" s="102">
        <v>0</v>
      </c>
      <c r="P80" s="102">
        <v>0</v>
      </c>
      <c r="Q80" s="102">
        <v>0</v>
      </c>
    </row>
    <row r="81" spans="1:17" ht="25" customHeight="1" x14ac:dyDescent="0.25">
      <c r="A81" s="3"/>
      <c r="B81" s="112">
        <v>410701</v>
      </c>
      <c r="C81" s="89" t="s">
        <v>136</v>
      </c>
      <c r="D81" s="1"/>
      <c r="E81" s="1"/>
      <c r="F81" s="102">
        <v>0</v>
      </c>
      <c r="G81" s="102">
        <v>0</v>
      </c>
      <c r="H81" s="102">
        <v>0</v>
      </c>
      <c r="I81" s="102">
        <v>0</v>
      </c>
      <c r="J81" s="102">
        <v>0</v>
      </c>
      <c r="K81" s="102">
        <v>0</v>
      </c>
      <c r="L81" s="102">
        <v>0</v>
      </c>
      <c r="M81" s="102">
        <v>0</v>
      </c>
      <c r="N81" s="102">
        <v>0</v>
      </c>
      <c r="O81" s="102">
        <v>0</v>
      </c>
      <c r="P81" s="102">
        <v>0</v>
      </c>
      <c r="Q81" s="102">
        <v>0</v>
      </c>
    </row>
    <row r="82" spans="1:17" ht="25" customHeight="1" x14ac:dyDescent="0.25">
      <c r="A82" s="3"/>
      <c r="B82" s="112">
        <v>410702</v>
      </c>
      <c r="C82" s="89" t="s">
        <v>137</v>
      </c>
      <c r="D82" s="1"/>
      <c r="E82" s="1"/>
      <c r="F82" s="102">
        <v>0</v>
      </c>
      <c r="G82" s="102">
        <v>0</v>
      </c>
      <c r="H82" s="102">
        <v>0</v>
      </c>
      <c r="I82" s="102">
        <v>0</v>
      </c>
      <c r="J82" s="102">
        <v>0</v>
      </c>
      <c r="K82" s="102">
        <v>0</v>
      </c>
      <c r="L82" s="102">
        <v>0</v>
      </c>
      <c r="M82" s="102">
        <v>0</v>
      </c>
      <c r="N82" s="102">
        <v>0</v>
      </c>
      <c r="O82" s="102">
        <v>0</v>
      </c>
      <c r="P82" s="102">
        <v>0</v>
      </c>
      <c r="Q82" s="102">
        <v>0</v>
      </c>
    </row>
    <row r="83" spans="1:17" ht="25" customHeight="1" x14ac:dyDescent="0.25">
      <c r="A83" s="3"/>
      <c r="B83" s="112">
        <v>410703</v>
      </c>
      <c r="C83" s="89" t="s">
        <v>138</v>
      </c>
      <c r="D83" s="1"/>
      <c r="E83" s="1"/>
      <c r="F83" s="102">
        <v>0</v>
      </c>
      <c r="G83" s="102">
        <v>0</v>
      </c>
      <c r="H83" s="102">
        <v>0</v>
      </c>
      <c r="I83" s="102">
        <v>0</v>
      </c>
      <c r="J83" s="102">
        <v>0</v>
      </c>
      <c r="K83" s="102">
        <v>0</v>
      </c>
      <c r="L83" s="102">
        <v>0</v>
      </c>
      <c r="M83" s="102">
        <v>0</v>
      </c>
      <c r="N83" s="102">
        <v>0</v>
      </c>
      <c r="O83" s="102">
        <v>0</v>
      </c>
      <c r="P83" s="102">
        <v>0</v>
      </c>
      <c r="Q83" s="102">
        <v>0</v>
      </c>
    </row>
    <row r="84" spans="1:17" ht="25" customHeight="1" x14ac:dyDescent="0.25">
      <c r="A84" s="3"/>
      <c r="B84" s="112">
        <v>410704</v>
      </c>
      <c r="C84" s="89" t="s">
        <v>139</v>
      </c>
      <c r="D84" s="1"/>
      <c r="E84" s="1"/>
      <c r="F84" s="102">
        <v>0</v>
      </c>
      <c r="G84" s="102">
        <v>0</v>
      </c>
      <c r="H84" s="102">
        <v>0</v>
      </c>
      <c r="I84" s="102">
        <v>0</v>
      </c>
      <c r="J84" s="102">
        <v>0</v>
      </c>
      <c r="K84" s="102">
        <v>0</v>
      </c>
      <c r="L84" s="102">
        <v>0</v>
      </c>
      <c r="M84" s="102">
        <v>0</v>
      </c>
      <c r="N84" s="102">
        <v>0</v>
      </c>
      <c r="O84" s="102">
        <v>0</v>
      </c>
      <c r="P84" s="102">
        <v>0</v>
      </c>
      <c r="Q84" s="102">
        <v>0</v>
      </c>
    </row>
    <row r="85" spans="1:17" ht="25" customHeight="1" x14ac:dyDescent="0.25">
      <c r="A85" s="3"/>
      <c r="B85" s="112">
        <v>410705</v>
      </c>
      <c r="C85" s="89" t="s">
        <v>140</v>
      </c>
      <c r="D85" s="1"/>
      <c r="E85" s="1"/>
      <c r="F85" s="102">
        <v>0</v>
      </c>
      <c r="G85" s="102">
        <v>0</v>
      </c>
      <c r="H85" s="102">
        <v>0</v>
      </c>
      <c r="I85" s="102">
        <v>0</v>
      </c>
      <c r="J85" s="102">
        <v>0</v>
      </c>
      <c r="K85" s="102">
        <v>0</v>
      </c>
      <c r="L85" s="102">
        <v>0</v>
      </c>
      <c r="M85" s="102">
        <v>0</v>
      </c>
      <c r="N85" s="102">
        <v>0</v>
      </c>
      <c r="O85" s="102">
        <v>0</v>
      </c>
      <c r="P85" s="102">
        <v>0</v>
      </c>
      <c r="Q85" s="102">
        <v>0</v>
      </c>
    </row>
    <row r="86" spans="1:17" ht="25" customHeight="1" x14ac:dyDescent="0.25">
      <c r="A86" s="3"/>
      <c r="B86" s="112">
        <v>410706</v>
      </c>
      <c r="C86" s="89" t="s">
        <v>141</v>
      </c>
      <c r="D86" s="1"/>
      <c r="E86" s="1"/>
      <c r="F86" s="102">
        <v>0</v>
      </c>
      <c r="G86" s="102">
        <v>0</v>
      </c>
      <c r="H86" s="102">
        <v>0</v>
      </c>
      <c r="I86" s="102">
        <v>0</v>
      </c>
      <c r="J86" s="102">
        <v>0</v>
      </c>
      <c r="K86" s="102">
        <v>0</v>
      </c>
      <c r="L86" s="102">
        <v>0</v>
      </c>
      <c r="M86" s="102">
        <v>0</v>
      </c>
      <c r="N86" s="102">
        <v>0</v>
      </c>
      <c r="O86" s="102">
        <v>0</v>
      </c>
      <c r="P86" s="102">
        <v>0</v>
      </c>
      <c r="Q86" s="102">
        <v>0</v>
      </c>
    </row>
    <row r="87" spans="1:17" ht="25" customHeight="1" x14ac:dyDescent="0.25">
      <c r="A87" s="3"/>
      <c r="B87" s="112">
        <v>410707</v>
      </c>
      <c r="C87" s="89" t="s">
        <v>142</v>
      </c>
      <c r="D87" s="1"/>
      <c r="E87" s="1"/>
      <c r="F87" s="102">
        <v>0</v>
      </c>
      <c r="G87" s="102">
        <v>0</v>
      </c>
      <c r="H87" s="102">
        <v>0</v>
      </c>
      <c r="I87" s="102">
        <v>0</v>
      </c>
      <c r="J87" s="102">
        <v>0</v>
      </c>
      <c r="K87" s="102">
        <v>0</v>
      </c>
      <c r="L87" s="102">
        <v>0</v>
      </c>
      <c r="M87" s="102">
        <v>0</v>
      </c>
      <c r="N87" s="102">
        <v>0</v>
      </c>
      <c r="O87" s="102">
        <v>0</v>
      </c>
      <c r="P87" s="102">
        <v>0</v>
      </c>
      <c r="Q87" s="102">
        <v>0</v>
      </c>
    </row>
    <row r="88" spans="1:17" ht="25" customHeight="1" x14ac:dyDescent="0.25">
      <c r="A88" s="3"/>
      <c r="B88" s="112"/>
      <c r="D88" s="1"/>
      <c r="E88" s="1"/>
      <c r="F88" s="107"/>
      <c r="G88" s="107"/>
      <c r="H88" s="107"/>
      <c r="I88" s="107"/>
      <c r="J88" s="107"/>
      <c r="K88" s="107"/>
      <c r="L88" s="107"/>
      <c r="M88" s="107"/>
      <c r="N88" s="107"/>
      <c r="O88" s="107"/>
      <c r="P88" s="107"/>
      <c r="Q88" s="107"/>
    </row>
    <row r="89" spans="1:17" ht="25" customHeight="1" x14ac:dyDescent="0.3">
      <c r="A89" s="159">
        <v>410800</v>
      </c>
      <c r="B89" s="112"/>
      <c r="C89" s="133" t="s">
        <v>143</v>
      </c>
      <c r="D89" s="1"/>
      <c r="E89" s="1"/>
      <c r="F89" s="128">
        <f>SUM(F90:F95)</f>
        <v>0</v>
      </c>
      <c r="G89" s="128">
        <f t="shared" ref="G89:M89" si="12">SUM(G90:G95)</f>
        <v>0</v>
      </c>
      <c r="H89" s="128">
        <f t="shared" si="12"/>
        <v>0</v>
      </c>
      <c r="I89" s="128">
        <f t="shared" si="12"/>
        <v>0</v>
      </c>
      <c r="J89" s="128">
        <f t="shared" si="12"/>
        <v>0</v>
      </c>
      <c r="K89" s="128">
        <f t="shared" si="12"/>
        <v>0</v>
      </c>
      <c r="L89" s="128">
        <f t="shared" si="12"/>
        <v>0</v>
      </c>
      <c r="M89" s="128">
        <f t="shared" si="12"/>
        <v>0</v>
      </c>
      <c r="N89" s="128">
        <f t="shared" ref="N89:Q89" si="13">SUM(N90:N95)</f>
        <v>0</v>
      </c>
      <c r="O89" s="128">
        <f t="shared" si="13"/>
        <v>0</v>
      </c>
      <c r="P89" s="128">
        <f t="shared" si="13"/>
        <v>0</v>
      </c>
      <c r="Q89" s="128">
        <f t="shared" si="13"/>
        <v>0</v>
      </c>
    </row>
    <row r="90" spans="1:17" ht="25" customHeight="1" x14ac:dyDescent="0.25">
      <c r="A90" s="3"/>
      <c r="B90" s="112">
        <v>410801</v>
      </c>
      <c r="C90" s="89" t="s">
        <v>144</v>
      </c>
      <c r="D90" s="1"/>
      <c r="E90" s="1"/>
      <c r="F90" s="102">
        <v>0</v>
      </c>
      <c r="G90" s="102">
        <v>0</v>
      </c>
      <c r="H90" s="102">
        <v>0</v>
      </c>
      <c r="I90" s="102">
        <v>0</v>
      </c>
      <c r="J90" s="102">
        <v>0</v>
      </c>
      <c r="K90" s="102">
        <v>0</v>
      </c>
      <c r="L90" s="102">
        <v>0</v>
      </c>
      <c r="M90" s="102">
        <v>0</v>
      </c>
      <c r="N90" s="102">
        <v>0</v>
      </c>
      <c r="O90" s="102">
        <v>0</v>
      </c>
      <c r="P90" s="102">
        <v>0</v>
      </c>
      <c r="Q90" s="102">
        <v>0</v>
      </c>
    </row>
    <row r="91" spans="1:17" ht="25" customHeight="1" x14ac:dyDescent="0.25">
      <c r="A91" s="3"/>
      <c r="B91" s="112">
        <v>410802</v>
      </c>
      <c r="C91" s="89" t="s">
        <v>145</v>
      </c>
      <c r="D91" s="1"/>
      <c r="E91" s="1"/>
      <c r="F91" s="102">
        <v>0</v>
      </c>
      <c r="G91" s="102">
        <v>0</v>
      </c>
      <c r="H91" s="102">
        <v>0</v>
      </c>
      <c r="I91" s="102">
        <v>0</v>
      </c>
      <c r="J91" s="102">
        <v>0</v>
      </c>
      <c r="K91" s="102">
        <v>0</v>
      </c>
      <c r="L91" s="102">
        <v>0</v>
      </c>
      <c r="M91" s="102">
        <v>0</v>
      </c>
      <c r="N91" s="102">
        <v>0</v>
      </c>
      <c r="O91" s="102">
        <v>0</v>
      </c>
      <c r="P91" s="102">
        <v>0</v>
      </c>
      <c r="Q91" s="102">
        <v>0</v>
      </c>
    </row>
    <row r="92" spans="1:17" ht="25" customHeight="1" x14ac:dyDescent="0.25">
      <c r="A92" s="3"/>
      <c r="B92" s="112">
        <v>410803</v>
      </c>
      <c r="C92" s="89" t="s">
        <v>82</v>
      </c>
      <c r="D92" s="1"/>
      <c r="E92" s="1"/>
      <c r="F92" s="102">
        <v>0</v>
      </c>
      <c r="G92" s="102">
        <v>0</v>
      </c>
      <c r="H92" s="102">
        <v>0</v>
      </c>
      <c r="I92" s="102">
        <v>0</v>
      </c>
      <c r="J92" s="102">
        <v>0</v>
      </c>
      <c r="K92" s="102">
        <v>0</v>
      </c>
      <c r="L92" s="102">
        <v>0</v>
      </c>
      <c r="M92" s="102">
        <v>0</v>
      </c>
      <c r="N92" s="102">
        <v>0</v>
      </c>
      <c r="O92" s="102">
        <v>0</v>
      </c>
      <c r="P92" s="102">
        <v>0</v>
      </c>
      <c r="Q92" s="102">
        <v>0</v>
      </c>
    </row>
    <row r="93" spans="1:17" ht="25" customHeight="1" x14ac:dyDescent="0.25">
      <c r="A93" s="3"/>
      <c r="B93" s="112">
        <v>410804</v>
      </c>
      <c r="C93" s="89" t="s">
        <v>146</v>
      </c>
      <c r="D93" s="1"/>
      <c r="E93" s="1"/>
      <c r="F93" s="102">
        <v>0</v>
      </c>
      <c r="G93" s="102">
        <v>0</v>
      </c>
      <c r="H93" s="102">
        <v>0</v>
      </c>
      <c r="I93" s="102">
        <v>0</v>
      </c>
      <c r="J93" s="102">
        <v>0</v>
      </c>
      <c r="K93" s="102">
        <v>0</v>
      </c>
      <c r="L93" s="102">
        <v>0</v>
      </c>
      <c r="M93" s="102">
        <v>0</v>
      </c>
      <c r="N93" s="102">
        <v>0</v>
      </c>
      <c r="O93" s="102">
        <v>0</v>
      </c>
      <c r="P93" s="102">
        <v>0</v>
      </c>
      <c r="Q93" s="102">
        <v>0</v>
      </c>
    </row>
    <row r="94" spans="1:17" ht="25" customHeight="1" x14ac:dyDescent="0.25">
      <c r="A94" s="3"/>
      <c r="B94" s="112">
        <v>410805</v>
      </c>
      <c r="C94" s="89" t="s">
        <v>147</v>
      </c>
      <c r="D94" s="1"/>
      <c r="E94" s="1"/>
      <c r="F94" s="102">
        <v>0</v>
      </c>
      <c r="G94" s="102">
        <v>0</v>
      </c>
      <c r="H94" s="102">
        <v>0</v>
      </c>
      <c r="I94" s="102">
        <v>0</v>
      </c>
      <c r="J94" s="102">
        <v>0</v>
      </c>
      <c r="K94" s="102">
        <v>0</v>
      </c>
      <c r="L94" s="102">
        <v>0</v>
      </c>
      <c r="M94" s="102">
        <v>0</v>
      </c>
      <c r="N94" s="102">
        <v>0</v>
      </c>
      <c r="O94" s="102">
        <v>0</v>
      </c>
      <c r="P94" s="102">
        <v>0</v>
      </c>
      <c r="Q94" s="102">
        <v>0</v>
      </c>
    </row>
    <row r="95" spans="1:17" ht="25" customHeight="1" x14ac:dyDescent="0.25">
      <c r="A95" s="3"/>
      <c r="B95" s="112">
        <v>410806</v>
      </c>
      <c r="C95" s="89" t="s">
        <v>148</v>
      </c>
      <c r="D95" s="1"/>
      <c r="E95" s="1"/>
      <c r="F95" s="102">
        <v>0</v>
      </c>
      <c r="G95" s="102">
        <v>0</v>
      </c>
      <c r="H95" s="102">
        <v>0</v>
      </c>
      <c r="I95" s="102">
        <v>0</v>
      </c>
      <c r="J95" s="102">
        <v>0</v>
      </c>
      <c r="K95" s="102">
        <v>0</v>
      </c>
      <c r="L95" s="102">
        <v>0</v>
      </c>
      <c r="M95" s="102">
        <v>0</v>
      </c>
      <c r="N95" s="102">
        <v>0</v>
      </c>
      <c r="O95" s="102">
        <v>0</v>
      </c>
      <c r="P95" s="102">
        <v>0</v>
      </c>
      <c r="Q95" s="102">
        <v>0</v>
      </c>
    </row>
    <row r="96" spans="1:17" ht="25" customHeight="1" x14ac:dyDescent="0.25">
      <c r="A96" s="3"/>
      <c r="B96" s="112"/>
      <c r="D96" s="1"/>
      <c r="E96" s="1"/>
      <c r="F96" s="116"/>
      <c r="G96" s="10"/>
      <c r="H96" s="10"/>
      <c r="I96" s="10"/>
      <c r="J96" s="10"/>
      <c r="K96" s="10"/>
      <c r="L96" s="10"/>
      <c r="M96" s="19"/>
      <c r="N96" s="19"/>
      <c r="O96" s="19"/>
      <c r="P96" s="19"/>
      <c r="Q96" s="19"/>
    </row>
    <row r="97" spans="1:17" ht="25" customHeight="1" x14ac:dyDescent="0.3">
      <c r="A97" s="159">
        <v>410900</v>
      </c>
      <c r="B97" s="112"/>
      <c r="C97" s="133" t="s">
        <v>149</v>
      </c>
      <c r="D97" s="1"/>
      <c r="E97" s="1"/>
      <c r="F97" s="128">
        <f>SUM(F98:F113)</f>
        <v>791668.65407473594</v>
      </c>
      <c r="G97" s="128">
        <f t="shared" ref="G97:M97" si="14">SUM(G98:G113)</f>
        <v>772594.392267872</v>
      </c>
      <c r="H97" s="128">
        <f t="shared" si="14"/>
        <v>280420.130461008</v>
      </c>
      <c r="I97" s="128">
        <f t="shared" si="14"/>
        <v>229070.130461008</v>
      </c>
      <c r="J97" s="128">
        <f t="shared" si="14"/>
        <v>156570.130461008</v>
      </c>
      <c r="K97" s="128">
        <f t="shared" si="14"/>
        <v>357070.130461008</v>
      </c>
      <c r="L97" s="128">
        <f t="shared" si="14"/>
        <v>154070.130461008</v>
      </c>
      <c r="M97" s="128">
        <f t="shared" si="14"/>
        <v>155570.130461008</v>
      </c>
      <c r="N97" s="128">
        <f t="shared" ref="N97:Q97" si="15">SUM(N98:N113)</f>
        <v>147570.130461008</v>
      </c>
      <c r="O97" s="128">
        <f t="shared" si="15"/>
        <v>147570.130461008</v>
      </c>
      <c r="P97" s="128">
        <f t="shared" si="15"/>
        <v>147570.130461008</v>
      </c>
      <c r="Q97" s="128">
        <f t="shared" si="15"/>
        <v>147570.130461008</v>
      </c>
    </row>
    <row r="98" spans="1:17" ht="25" customHeight="1" x14ac:dyDescent="0.25">
      <c r="A98" s="3"/>
      <c r="B98" s="112">
        <v>410901</v>
      </c>
      <c r="C98" s="89" t="s">
        <v>150</v>
      </c>
      <c r="D98" s="1"/>
      <c r="E98" s="1"/>
      <c r="F98" s="102"/>
      <c r="G98" s="36"/>
      <c r="H98" s="36"/>
      <c r="I98" s="36"/>
      <c r="J98" s="36"/>
      <c r="K98" s="36"/>
      <c r="L98" s="36"/>
      <c r="M98" s="36"/>
      <c r="N98" s="36"/>
      <c r="O98" s="36"/>
      <c r="P98" s="36"/>
      <c r="Q98" s="36"/>
    </row>
    <row r="99" spans="1:17" ht="25" customHeight="1" x14ac:dyDescent="0.25">
      <c r="A99" s="3"/>
      <c r="B99" s="112">
        <v>410902</v>
      </c>
      <c r="C99" s="89" t="s">
        <v>46</v>
      </c>
      <c r="D99" s="1"/>
      <c r="E99" s="1"/>
      <c r="F99" s="102"/>
      <c r="G99" s="36"/>
      <c r="H99" s="36"/>
      <c r="I99" s="36">
        <v>50000</v>
      </c>
      <c r="J99" s="36"/>
      <c r="K99" s="36"/>
      <c r="L99" s="36"/>
      <c r="M99" s="36"/>
      <c r="N99" s="36"/>
      <c r="O99" s="36"/>
      <c r="P99" s="36"/>
      <c r="Q99" s="36"/>
    </row>
    <row r="100" spans="1:17" ht="25" customHeight="1" x14ac:dyDescent="0.25">
      <c r="A100" s="3"/>
      <c r="B100" s="112">
        <v>410903</v>
      </c>
      <c r="C100" s="89" t="s">
        <v>151</v>
      </c>
      <c r="D100" s="1"/>
      <c r="E100" s="1"/>
      <c r="F100" s="102"/>
      <c r="G100" s="36"/>
      <c r="H100" s="36"/>
      <c r="I100" s="36"/>
      <c r="J100" s="36"/>
      <c r="K100" s="36"/>
      <c r="L100" s="36"/>
      <c r="M100" s="36"/>
      <c r="N100" s="36"/>
      <c r="O100" s="36"/>
      <c r="P100" s="36"/>
      <c r="Q100" s="36"/>
    </row>
    <row r="101" spans="1:17" ht="25" customHeight="1" x14ac:dyDescent="0.25">
      <c r="A101" s="3"/>
      <c r="B101" s="112">
        <v>410904</v>
      </c>
      <c r="C101" s="89" t="s">
        <v>152</v>
      </c>
      <c r="D101" s="1"/>
      <c r="E101" s="1"/>
      <c r="F101" s="102"/>
      <c r="G101" s="36"/>
      <c r="H101" s="36"/>
      <c r="I101" s="36"/>
      <c r="J101" s="36"/>
      <c r="K101" s="36"/>
      <c r="L101" s="36"/>
      <c r="M101" s="36"/>
      <c r="N101" s="36"/>
      <c r="O101" s="36"/>
      <c r="P101" s="36"/>
      <c r="Q101" s="36"/>
    </row>
    <row r="102" spans="1:17" ht="25" customHeight="1" x14ac:dyDescent="0.25">
      <c r="A102" s="3"/>
      <c r="B102" s="112">
        <v>410905</v>
      </c>
      <c r="C102" s="89" t="s">
        <v>47</v>
      </c>
      <c r="D102" s="1"/>
      <c r="E102" s="1"/>
      <c r="F102" s="102">
        <v>20000</v>
      </c>
      <c r="G102" s="36"/>
      <c r="H102" s="36"/>
      <c r="I102" s="36">
        <v>20000</v>
      </c>
      <c r="J102" s="36"/>
      <c r="K102" s="36"/>
      <c r="L102" s="36"/>
      <c r="M102" s="36"/>
      <c r="N102" s="36"/>
      <c r="O102" s="36"/>
      <c r="P102" s="36"/>
      <c r="Q102" s="36"/>
    </row>
    <row r="103" spans="1:17" ht="25" customHeight="1" x14ac:dyDescent="0.25">
      <c r="A103" s="3"/>
      <c r="B103" s="112">
        <v>410906</v>
      </c>
      <c r="C103" s="89" t="s">
        <v>153</v>
      </c>
      <c r="D103" s="1"/>
      <c r="E103" s="1"/>
      <c r="F103" s="102"/>
      <c r="G103" s="36"/>
      <c r="H103" s="36"/>
      <c r="I103" s="36"/>
      <c r="J103" s="36"/>
      <c r="K103" s="36"/>
      <c r="L103" s="36"/>
      <c r="M103" s="36"/>
      <c r="N103" s="36"/>
      <c r="O103" s="36"/>
      <c r="P103" s="36"/>
      <c r="Q103" s="36"/>
    </row>
    <row r="104" spans="1:17" ht="25" customHeight="1" x14ac:dyDescent="0.25">
      <c r="A104" s="3"/>
      <c r="B104" s="112">
        <v>410907</v>
      </c>
      <c r="C104" s="89" t="s">
        <v>154</v>
      </c>
      <c r="D104" s="1"/>
      <c r="E104" s="1"/>
      <c r="F104" s="102">
        <v>125000</v>
      </c>
      <c r="G104" s="36">
        <v>125000</v>
      </c>
      <c r="H104" s="36">
        <v>125000</v>
      </c>
      <c r="I104" s="36"/>
      <c r="J104" s="36"/>
      <c r="K104" s="36"/>
      <c r="L104" s="36"/>
      <c r="M104" s="36"/>
      <c r="N104" s="36"/>
      <c r="O104" s="36"/>
      <c r="P104" s="36"/>
      <c r="Q104" s="36"/>
    </row>
    <row r="105" spans="1:17" ht="25" customHeight="1" x14ac:dyDescent="0.25">
      <c r="A105" s="3"/>
      <c r="B105" s="112">
        <v>410908</v>
      </c>
      <c r="C105" s="89" t="s">
        <v>29</v>
      </c>
      <c r="D105" s="1"/>
      <c r="E105" s="1"/>
      <c r="F105" s="102"/>
      <c r="G105" s="36"/>
      <c r="H105" s="36"/>
      <c r="I105" s="36"/>
      <c r="J105" s="36"/>
      <c r="K105" s="36"/>
      <c r="L105" s="36"/>
      <c r="M105" s="36"/>
      <c r="N105" s="36"/>
      <c r="O105" s="36"/>
      <c r="P105" s="36"/>
      <c r="Q105" s="36"/>
    </row>
    <row r="106" spans="1:17" ht="25" customHeight="1" x14ac:dyDescent="0.25">
      <c r="A106" s="3"/>
      <c r="B106" s="112">
        <v>410909</v>
      </c>
      <c r="C106" s="89" t="s">
        <v>155</v>
      </c>
      <c r="D106" s="1"/>
      <c r="E106" s="1"/>
      <c r="F106" s="102"/>
      <c r="G106" s="36"/>
      <c r="H106" s="36"/>
      <c r="I106" s="36"/>
      <c r="J106" s="36"/>
      <c r="K106" s="36"/>
      <c r="L106" s="36"/>
      <c r="M106" s="36"/>
      <c r="N106" s="36"/>
      <c r="O106" s="36"/>
      <c r="P106" s="36"/>
      <c r="Q106" s="36"/>
    </row>
    <row r="107" spans="1:17" ht="25" customHeight="1" x14ac:dyDescent="0.25">
      <c r="A107" s="3"/>
      <c r="B107" s="112">
        <v>410910</v>
      </c>
      <c r="C107" s="89" t="s">
        <v>156</v>
      </c>
      <c r="D107" s="84" t="s">
        <v>50</v>
      </c>
      <c r="E107" s="101">
        <v>5.0000000000000001E-3</v>
      </c>
      <c r="F107" s="116">
        <f>+$E$107*'Ppto ingresos'!G75</f>
        <v>46668.654074735998</v>
      </c>
      <c r="G107" s="10">
        <f>+$E$107*'Ppto ingresos'!H75</f>
        <v>47594.392267872005</v>
      </c>
      <c r="H107" s="10">
        <f>+$E$107*'Ppto ingresos'!I75</f>
        <v>55420.130461007997</v>
      </c>
      <c r="I107" s="10">
        <f>+$E$107*'Ppto ingresos'!J75</f>
        <v>59070.130461007997</v>
      </c>
      <c r="J107" s="10">
        <f>+$E$107*'Ppto ingresos'!K75</f>
        <v>56570.130461007997</v>
      </c>
      <c r="K107" s="10">
        <f>+$E$107*'Ppto ingresos'!L75</f>
        <v>52070.130461007997</v>
      </c>
      <c r="L107" s="10">
        <f>+$E$107*'Ppto ingresos'!M75</f>
        <v>54070.130461007997</v>
      </c>
      <c r="M107" s="19">
        <f>+$E$107*'Ppto ingresos'!N75</f>
        <v>55570.130461007997</v>
      </c>
      <c r="N107" s="19">
        <f>+$E$107*'Ppto ingresos'!O75</f>
        <v>47570.130461007997</v>
      </c>
      <c r="O107" s="19">
        <f>+$E$107*'Ppto ingresos'!P75</f>
        <v>47570.130461007997</v>
      </c>
      <c r="P107" s="19">
        <f>+$E$107*'Ppto ingresos'!Q75</f>
        <v>47570.130461007997</v>
      </c>
      <c r="Q107" s="19">
        <f>+$E$107*'Ppto ingresos'!R75</f>
        <v>47570.130461007997</v>
      </c>
    </row>
    <row r="108" spans="1:17" ht="25" customHeight="1" x14ac:dyDescent="0.25">
      <c r="A108" s="3"/>
      <c r="B108" s="112">
        <v>410911</v>
      </c>
      <c r="C108" s="89" t="s">
        <v>157</v>
      </c>
      <c r="D108" s="1"/>
      <c r="E108" s="1"/>
      <c r="F108" s="102"/>
      <c r="G108" s="36"/>
      <c r="H108" s="36"/>
      <c r="I108" s="36"/>
      <c r="J108" s="36"/>
      <c r="K108" s="36"/>
      <c r="L108" s="36"/>
      <c r="M108" s="36"/>
      <c r="N108" s="36"/>
      <c r="O108" s="36"/>
      <c r="P108" s="36"/>
      <c r="Q108" s="36"/>
    </row>
    <row r="109" spans="1:17" ht="25" customHeight="1" x14ac:dyDescent="0.25">
      <c r="A109" s="3"/>
      <c r="B109" s="112">
        <v>410912</v>
      </c>
      <c r="C109" s="89" t="s">
        <v>158</v>
      </c>
      <c r="D109" s="1"/>
      <c r="E109" s="1"/>
      <c r="F109" s="102">
        <v>20000</v>
      </c>
      <c r="G109" s="36">
        <v>20000</v>
      </c>
      <c r="H109" s="36">
        <v>20000</v>
      </c>
      <c r="I109" s="36">
        <v>20000</v>
      </c>
      <c r="J109" s="36">
        <v>20000</v>
      </c>
      <c r="K109" s="36">
        <v>20000</v>
      </c>
      <c r="L109" s="36">
        <v>20000</v>
      </c>
      <c r="M109" s="36">
        <v>20000</v>
      </c>
      <c r="N109" s="36">
        <v>20000</v>
      </c>
      <c r="O109" s="36">
        <v>20000</v>
      </c>
      <c r="P109" s="36">
        <v>20000</v>
      </c>
      <c r="Q109" s="36">
        <v>20000</v>
      </c>
    </row>
    <row r="110" spans="1:17" ht="25" customHeight="1" x14ac:dyDescent="0.25">
      <c r="A110" s="3"/>
      <c r="B110" s="112">
        <v>410913</v>
      </c>
      <c r="C110" s="89" t="s">
        <v>32</v>
      </c>
      <c r="D110" s="1"/>
      <c r="E110" s="1"/>
      <c r="F110" s="102">
        <v>500000</v>
      </c>
      <c r="G110" s="36">
        <v>500000</v>
      </c>
      <c r="H110" s="36"/>
      <c r="I110" s="36"/>
      <c r="J110" s="36"/>
      <c r="K110" s="36">
        <v>205000</v>
      </c>
      <c r="L110" s="36"/>
      <c r="M110" s="36"/>
      <c r="N110" s="36"/>
      <c r="O110" s="36"/>
      <c r="P110" s="36"/>
      <c r="Q110" s="36"/>
    </row>
    <row r="111" spans="1:17" ht="25" customHeight="1" x14ac:dyDescent="0.25">
      <c r="A111" s="3"/>
      <c r="B111" s="112">
        <v>410914</v>
      </c>
      <c r="C111" s="89" t="s">
        <v>159</v>
      </c>
      <c r="D111" s="1"/>
      <c r="E111" s="1"/>
      <c r="F111" s="102"/>
      <c r="G111" s="36"/>
      <c r="H111" s="36"/>
      <c r="I111" s="36"/>
      <c r="J111" s="36"/>
      <c r="K111" s="36"/>
      <c r="L111" s="36"/>
      <c r="M111" s="36"/>
      <c r="N111" s="36"/>
      <c r="O111" s="36"/>
      <c r="P111" s="36"/>
      <c r="Q111" s="36"/>
    </row>
    <row r="112" spans="1:17" ht="25" customHeight="1" x14ac:dyDescent="0.25">
      <c r="A112" s="3"/>
      <c r="B112" s="112">
        <v>410916</v>
      </c>
      <c r="C112" s="89" t="s">
        <v>48</v>
      </c>
      <c r="D112" s="1"/>
      <c r="E112" s="1"/>
      <c r="F112" s="102">
        <v>80000</v>
      </c>
      <c r="G112" s="36">
        <v>80000</v>
      </c>
      <c r="H112" s="36">
        <v>80000</v>
      </c>
      <c r="I112" s="36">
        <v>80000</v>
      </c>
      <c r="J112" s="36">
        <v>80000</v>
      </c>
      <c r="K112" s="36">
        <v>80000</v>
      </c>
      <c r="L112" s="36">
        <v>80000</v>
      </c>
      <c r="M112" s="36">
        <v>80000</v>
      </c>
      <c r="N112" s="36">
        <v>80000</v>
      </c>
      <c r="O112" s="36">
        <v>80000</v>
      </c>
      <c r="P112" s="36">
        <v>80000</v>
      </c>
      <c r="Q112" s="36">
        <v>80000</v>
      </c>
    </row>
    <row r="113" spans="1:17" ht="25" customHeight="1" x14ac:dyDescent="0.25">
      <c r="A113" s="3"/>
      <c r="B113" s="112">
        <v>410917</v>
      </c>
      <c r="C113" s="89" t="s">
        <v>207</v>
      </c>
      <c r="D113" s="1"/>
      <c r="E113" s="1"/>
      <c r="F113" s="102"/>
      <c r="G113" s="36"/>
      <c r="H113" s="36"/>
      <c r="I113" s="36"/>
      <c r="J113" s="36"/>
      <c r="K113" s="36"/>
      <c r="L113" s="36"/>
      <c r="M113" s="36"/>
      <c r="N113" s="36"/>
      <c r="O113" s="36"/>
      <c r="P113" s="36"/>
      <c r="Q113" s="36"/>
    </row>
    <row r="114" spans="1:17" ht="25" customHeight="1" x14ac:dyDescent="0.25">
      <c r="A114" s="3"/>
      <c r="B114" s="112"/>
      <c r="D114" s="1"/>
      <c r="E114" s="1"/>
      <c r="F114" s="119"/>
      <c r="G114" s="106"/>
      <c r="H114" s="106"/>
      <c r="I114" s="106"/>
      <c r="J114" s="106"/>
      <c r="K114" s="106"/>
      <c r="L114" s="106"/>
      <c r="M114" s="105"/>
      <c r="N114" s="105"/>
      <c r="O114" s="105"/>
      <c r="P114" s="105"/>
      <c r="Q114" s="105"/>
    </row>
    <row r="115" spans="1:17" ht="25" customHeight="1" x14ac:dyDescent="0.3">
      <c r="A115" s="159">
        <v>411000</v>
      </c>
      <c r="B115" s="112"/>
      <c r="C115" s="133" t="s">
        <v>160</v>
      </c>
      <c r="D115" s="1"/>
      <c r="E115" s="1"/>
      <c r="F115" s="128">
        <f>SUM(F116:F123)</f>
        <v>50000</v>
      </c>
      <c r="G115" s="128">
        <f t="shared" ref="G115:M115" si="16">SUM(G116:G123)</f>
        <v>50000</v>
      </c>
      <c r="H115" s="128">
        <f t="shared" si="16"/>
        <v>50000</v>
      </c>
      <c r="I115" s="128">
        <f t="shared" si="16"/>
        <v>50000</v>
      </c>
      <c r="J115" s="128">
        <f t="shared" si="16"/>
        <v>50000</v>
      </c>
      <c r="K115" s="128">
        <f t="shared" si="16"/>
        <v>50000</v>
      </c>
      <c r="L115" s="128">
        <f t="shared" si="16"/>
        <v>50000</v>
      </c>
      <c r="M115" s="128">
        <f t="shared" si="16"/>
        <v>50000</v>
      </c>
      <c r="N115" s="128">
        <f t="shared" ref="N115:Q115" si="17">SUM(N116:N123)</f>
        <v>50000</v>
      </c>
      <c r="O115" s="128">
        <f t="shared" si="17"/>
        <v>50000</v>
      </c>
      <c r="P115" s="128">
        <f t="shared" si="17"/>
        <v>50000</v>
      </c>
      <c r="Q115" s="128">
        <f t="shared" si="17"/>
        <v>50000</v>
      </c>
    </row>
    <row r="116" spans="1:17" ht="25" customHeight="1" x14ac:dyDescent="0.25">
      <c r="A116" s="3"/>
      <c r="B116" s="112">
        <v>411001</v>
      </c>
      <c r="C116" s="89" t="s">
        <v>161</v>
      </c>
      <c r="D116" s="1"/>
      <c r="E116" s="1"/>
      <c r="F116" s="102"/>
      <c r="G116" s="36"/>
      <c r="H116" s="36"/>
      <c r="I116" s="36"/>
      <c r="J116" s="36"/>
      <c r="K116" s="36"/>
      <c r="L116" s="36"/>
      <c r="M116" s="36"/>
      <c r="N116" s="36"/>
      <c r="O116" s="36"/>
      <c r="P116" s="36"/>
      <c r="Q116" s="36"/>
    </row>
    <row r="117" spans="1:17" ht="25" customHeight="1" x14ac:dyDescent="0.25">
      <c r="A117" s="3"/>
      <c r="B117" s="112">
        <v>411002</v>
      </c>
      <c r="C117" s="89" t="s">
        <v>162</v>
      </c>
      <c r="D117" s="1"/>
      <c r="E117" s="1"/>
      <c r="F117" s="102">
        <v>50000</v>
      </c>
      <c r="G117" s="36">
        <v>50000</v>
      </c>
      <c r="H117" s="36">
        <v>50000</v>
      </c>
      <c r="I117" s="36">
        <v>50000</v>
      </c>
      <c r="J117" s="36">
        <v>50000</v>
      </c>
      <c r="K117" s="36">
        <v>50000</v>
      </c>
      <c r="L117" s="36">
        <v>50000</v>
      </c>
      <c r="M117" s="36">
        <v>50000</v>
      </c>
      <c r="N117" s="36">
        <v>50000</v>
      </c>
      <c r="O117" s="36">
        <v>50000</v>
      </c>
      <c r="P117" s="36">
        <v>50000</v>
      </c>
      <c r="Q117" s="36">
        <v>50000</v>
      </c>
    </row>
    <row r="118" spans="1:17" ht="25" customHeight="1" x14ac:dyDescent="0.25">
      <c r="A118" s="3"/>
      <c r="B118" s="112">
        <v>411003</v>
      </c>
      <c r="C118" s="89" t="s">
        <v>163</v>
      </c>
      <c r="D118" s="1"/>
      <c r="E118" s="1"/>
      <c r="F118" s="102">
        <v>0</v>
      </c>
      <c r="G118" s="102">
        <v>0</v>
      </c>
      <c r="H118" s="102">
        <v>0</v>
      </c>
      <c r="I118" s="102">
        <v>0</v>
      </c>
      <c r="J118" s="102">
        <v>0</v>
      </c>
      <c r="K118" s="102">
        <v>0</v>
      </c>
      <c r="L118" s="102">
        <v>0</v>
      </c>
      <c r="M118" s="102">
        <v>0</v>
      </c>
      <c r="N118" s="102">
        <v>0</v>
      </c>
      <c r="O118" s="102">
        <v>0</v>
      </c>
      <c r="P118" s="102">
        <v>0</v>
      </c>
      <c r="Q118" s="102">
        <v>0</v>
      </c>
    </row>
    <row r="119" spans="1:17" ht="25" customHeight="1" x14ac:dyDescent="0.25">
      <c r="A119" s="3"/>
      <c r="B119" s="112">
        <v>411004</v>
      </c>
      <c r="C119" s="89" t="s">
        <v>164</v>
      </c>
      <c r="D119" s="1"/>
      <c r="E119" s="1"/>
      <c r="F119" s="102">
        <v>0</v>
      </c>
      <c r="G119" s="102">
        <v>0</v>
      </c>
      <c r="H119" s="102">
        <v>0</v>
      </c>
      <c r="I119" s="102">
        <v>0</v>
      </c>
      <c r="J119" s="102">
        <v>0</v>
      </c>
      <c r="K119" s="102">
        <v>0</v>
      </c>
      <c r="L119" s="102">
        <v>0</v>
      </c>
      <c r="M119" s="102">
        <v>0</v>
      </c>
      <c r="N119" s="102">
        <v>0</v>
      </c>
      <c r="O119" s="102">
        <v>0</v>
      </c>
      <c r="P119" s="102">
        <v>0</v>
      </c>
      <c r="Q119" s="102">
        <v>0</v>
      </c>
    </row>
    <row r="120" spans="1:17" ht="25" customHeight="1" x14ac:dyDescent="0.25">
      <c r="A120" s="3"/>
      <c r="B120" s="112">
        <v>411005</v>
      </c>
      <c r="C120" s="89" t="s">
        <v>165</v>
      </c>
      <c r="D120" s="1"/>
      <c r="E120" s="1"/>
      <c r="F120" s="102">
        <v>0</v>
      </c>
      <c r="G120" s="102">
        <v>0</v>
      </c>
      <c r="H120" s="102">
        <v>0</v>
      </c>
      <c r="I120" s="102">
        <v>0</v>
      </c>
      <c r="J120" s="102">
        <v>0</v>
      </c>
      <c r="K120" s="102">
        <v>0</v>
      </c>
      <c r="L120" s="102">
        <v>0</v>
      </c>
      <c r="M120" s="102">
        <v>0</v>
      </c>
      <c r="N120" s="102">
        <v>0</v>
      </c>
      <c r="O120" s="102">
        <v>0</v>
      </c>
      <c r="P120" s="102">
        <v>0</v>
      </c>
      <c r="Q120" s="102">
        <v>0</v>
      </c>
    </row>
    <row r="121" spans="1:17" ht="25" customHeight="1" x14ac:dyDescent="0.25">
      <c r="A121" s="3"/>
      <c r="B121" s="112">
        <v>411006</v>
      </c>
      <c r="C121" s="89" t="s">
        <v>166</v>
      </c>
      <c r="D121" s="1"/>
      <c r="E121" s="1"/>
      <c r="F121" s="102">
        <v>0</v>
      </c>
      <c r="G121" s="102">
        <v>0</v>
      </c>
      <c r="H121" s="102">
        <v>0</v>
      </c>
      <c r="I121" s="102">
        <v>0</v>
      </c>
      <c r="J121" s="102">
        <v>0</v>
      </c>
      <c r="K121" s="102">
        <v>0</v>
      </c>
      <c r="L121" s="102">
        <v>0</v>
      </c>
      <c r="M121" s="102">
        <v>0</v>
      </c>
      <c r="N121" s="102">
        <v>0</v>
      </c>
      <c r="O121" s="102">
        <v>0</v>
      </c>
      <c r="P121" s="102">
        <v>0</v>
      </c>
      <c r="Q121" s="102">
        <v>0</v>
      </c>
    </row>
    <row r="122" spans="1:17" ht="25" customHeight="1" x14ac:dyDescent="0.25">
      <c r="A122" s="3"/>
      <c r="B122" s="112">
        <v>411007</v>
      </c>
      <c r="C122" s="89" t="s">
        <v>167</v>
      </c>
      <c r="D122" s="1"/>
      <c r="E122" s="1"/>
      <c r="F122" s="102">
        <v>0</v>
      </c>
      <c r="G122" s="102">
        <v>0</v>
      </c>
      <c r="H122" s="102">
        <v>0</v>
      </c>
      <c r="I122" s="102">
        <v>0</v>
      </c>
      <c r="J122" s="102">
        <v>0</v>
      </c>
      <c r="K122" s="102">
        <v>0</v>
      </c>
      <c r="L122" s="102">
        <v>0</v>
      </c>
      <c r="M122" s="102">
        <v>0</v>
      </c>
      <c r="N122" s="102">
        <v>0</v>
      </c>
      <c r="O122" s="102">
        <v>0</v>
      </c>
      <c r="P122" s="102">
        <v>0</v>
      </c>
      <c r="Q122" s="102">
        <v>0</v>
      </c>
    </row>
    <row r="123" spans="1:17" ht="25" customHeight="1" x14ac:dyDescent="0.25">
      <c r="A123" s="3"/>
      <c r="B123" s="112">
        <v>411008</v>
      </c>
      <c r="C123" s="89" t="s">
        <v>168</v>
      </c>
      <c r="D123" s="1"/>
      <c r="E123" s="1"/>
      <c r="F123" s="102">
        <v>0</v>
      </c>
      <c r="G123" s="102">
        <v>0</v>
      </c>
      <c r="H123" s="102">
        <v>0</v>
      </c>
      <c r="I123" s="102">
        <v>0</v>
      </c>
      <c r="J123" s="102">
        <v>0</v>
      </c>
      <c r="K123" s="102">
        <v>0</v>
      </c>
      <c r="L123" s="102">
        <v>0</v>
      </c>
      <c r="M123" s="102">
        <v>0</v>
      </c>
      <c r="N123" s="102">
        <v>0</v>
      </c>
      <c r="O123" s="102">
        <v>0</v>
      </c>
      <c r="P123" s="102">
        <v>0</v>
      </c>
      <c r="Q123" s="102">
        <v>0</v>
      </c>
    </row>
    <row r="124" spans="1:17" ht="25" customHeight="1" x14ac:dyDescent="0.25">
      <c r="A124" s="3"/>
      <c r="B124" s="112"/>
      <c r="C124" s="165"/>
      <c r="D124" s="1"/>
      <c r="E124" s="1"/>
      <c r="F124" s="107"/>
      <c r="G124" s="107"/>
      <c r="H124" s="107"/>
      <c r="I124" s="107"/>
      <c r="J124" s="107"/>
      <c r="K124" s="107"/>
      <c r="L124" s="107"/>
      <c r="M124" s="107"/>
      <c r="N124" s="107"/>
      <c r="O124" s="107"/>
      <c r="P124" s="107"/>
      <c r="Q124" s="107"/>
    </row>
    <row r="125" spans="1:17" ht="25" customHeight="1" x14ac:dyDescent="0.3">
      <c r="A125" s="159">
        <v>411100</v>
      </c>
      <c r="B125" s="112"/>
      <c r="C125" s="133" t="s">
        <v>169</v>
      </c>
      <c r="D125" s="1"/>
      <c r="E125" s="1"/>
      <c r="F125" s="128">
        <f>SUM(F126:F128)</f>
        <v>200000</v>
      </c>
      <c r="G125" s="128">
        <f t="shared" ref="G125:M125" si="18">SUM(G126:G128)</f>
        <v>200000</v>
      </c>
      <c r="H125" s="128">
        <f t="shared" si="18"/>
        <v>200000</v>
      </c>
      <c r="I125" s="128">
        <f t="shared" si="18"/>
        <v>450000</v>
      </c>
      <c r="J125" s="128">
        <f t="shared" si="18"/>
        <v>100000</v>
      </c>
      <c r="K125" s="128">
        <f t="shared" si="18"/>
        <v>100000</v>
      </c>
      <c r="L125" s="128">
        <f t="shared" si="18"/>
        <v>100000</v>
      </c>
      <c r="M125" s="128">
        <f t="shared" si="18"/>
        <v>100000</v>
      </c>
      <c r="N125" s="128">
        <f t="shared" ref="N125:Q125" si="19">SUM(N126:N128)</f>
        <v>100000</v>
      </c>
      <c r="O125" s="128">
        <f t="shared" si="19"/>
        <v>100000</v>
      </c>
      <c r="P125" s="128">
        <f t="shared" si="19"/>
        <v>100000</v>
      </c>
      <c r="Q125" s="128">
        <f t="shared" si="19"/>
        <v>100000</v>
      </c>
    </row>
    <row r="126" spans="1:17" ht="25" customHeight="1" x14ac:dyDescent="0.25">
      <c r="A126" s="3"/>
      <c r="B126" s="112">
        <v>411101</v>
      </c>
      <c r="C126" s="89" t="s">
        <v>176</v>
      </c>
      <c r="D126" s="1"/>
      <c r="E126" s="1"/>
      <c r="F126" s="102">
        <v>0</v>
      </c>
      <c r="G126" s="36">
        <v>0</v>
      </c>
      <c r="H126" s="36">
        <v>0</v>
      </c>
      <c r="I126" s="36">
        <v>0</v>
      </c>
      <c r="J126" s="36">
        <v>0</v>
      </c>
      <c r="K126" s="36">
        <v>0</v>
      </c>
      <c r="L126" s="36">
        <v>0</v>
      </c>
      <c r="M126" s="36">
        <v>0</v>
      </c>
      <c r="N126" s="36">
        <v>0</v>
      </c>
      <c r="O126" s="36">
        <v>0</v>
      </c>
      <c r="P126" s="36">
        <v>0</v>
      </c>
      <c r="Q126" s="36">
        <v>0</v>
      </c>
    </row>
    <row r="127" spans="1:17" ht="25" customHeight="1" x14ac:dyDescent="0.25">
      <c r="A127" s="3"/>
      <c r="B127" s="112">
        <v>411102</v>
      </c>
      <c r="C127" s="89" t="s">
        <v>177</v>
      </c>
      <c r="D127" s="1"/>
      <c r="E127" s="1"/>
      <c r="F127" s="102">
        <v>0</v>
      </c>
      <c r="G127" s="36">
        <v>0</v>
      </c>
      <c r="H127" s="36">
        <v>0</v>
      </c>
      <c r="I127" s="36">
        <v>350000</v>
      </c>
      <c r="J127" s="36">
        <v>0</v>
      </c>
      <c r="K127" s="36">
        <v>0</v>
      </c>
      <c r="L127" s="36">
        <v>0</v>
      </c>
      <c r="M127" s="36">
        <v>0</v>
      </c>
      <c r="N127" s="36">
        <v>0</v>
      </c>
      <c r="O127" s="36">
        <v>0</v>
      </c>
      <c r="P127" s="36">
        <v>0</v>
      </c>
      <c r="Q127" s="36">
        <v>0</v>
      </c>
    </row>
    <row r="128" spans="1:17" ht="25" customHeight="1" x14ac:dyDescent="0.25">
      <c r="A128" s="3"/>
      <c r="B128" s="112">
        <v>411103</v>
      </c>
      <c r="C128" s="89" t="s">
        <v>178</v>
      </c>
      <c r="D128" s="1"/>
      <c r="E128" s="1"/>
      <c r="F128" s="102">
        <v>200000</v>
      </c>
      <c r="G128" s="36">
        <v>200000</v>
      </c>
      <c r="H128" s="36">
        <v>200000</v>
      </c>
      <c r="I128" s="36">
        <v>100000</v>
      </c>
      <c r="J128" s="36">
        <v>100000</v>
      </c>
      <c r="K128" s="36">
        <v>100000</v>
      </c>
      <c r="L128" s="36">
        <v>100000</v>
      </c>
      <c r="M128" s="36">
        <v>100000</v>
      </c>
      <c r="N128" s="36">
        <v>100000</v>
      </c>
      <c r="O128" s="36">
        <v>100000</v>
      </c>
      <c r="P128" s="36">
        <v>100000</v>
      </c>
      <c r="Q128" s="36">
        <v>100000</v>
      </c>
    </row>
    <row r="129" spans="1:17" ht="25" customHeight="1" x14ac:dyDescent="0.25">
      <c r="A129" s="3"/>
      <c r="B129" s="112"/>
      <c r="D129" s="1"/>
      <c r="E129" s="1"/>
      <c r="F129" s="116"/>
      <c r="G129" s="10"/>
      <c r="H129" s="10"/>
      <c r="I129" s="10"/>
      <c r="J129" s="10"/>
      <c r="K129" s="10"/>
      <c r="L129" s="10"/>
      <c r="M129" s="19"/>
      <c r="N129" s="19"/>
      <c r="O129" s="19"/>
      <c r="P129" s="19"/>
      <c r="Q129" s="19"/>
    </row>
    <row r="130" spans="1:17" ht="25" customHeight="1" x14ac:dyDescent="0.3">
      <c r="A130" s="159">
        <v>411200</v>
      </c>
      <c r="B130" s="112"/>
      <c r="C130" s="133" t="s">
        <v>170</v>
      </c>
      <c r="D130" s="1"/>
      <c r="E130" s="1"/>
      <c r="F130" s="132">
        <f>SUM(F131)</f>
        <v>0</v>
      </c>
      <c r="G130" s="132">
        <f t="shared" ref="G130:Q130" si="20">SUM(G131)</f>
        <v>0</v>
      </c>
      <c r="H130" s="132">
        <f t="shared" si="20"/>
        <v>0</v>
      </c>
      <c r="I130" s="132">
        <f t="shared" si="20"/>
        <v>0</v>
      </c>
      <c r="J130" s="132">
        <f t="shared" si="20"/>
        <v>0</v>
      </c>
      <c r="K130" s="132">
        <f t="shared" si="20"/>
        <v>0</v>
      </c>
      <c r="L130" s="132">
        <f t="shared" si="20"/>
        <v>0</v>
      </c>
      <c r="M130" s="132">
        <f t="shared" si="20"/>
        <v>0</v>
      </c>
      <c r="N130" s="132">
        <f t="shared" si="20"/>
        <v>1</v>
      </c>
      <c r="O130" s="132">
        <f t="shared" si="20"/>
        <v>2</v>
      </c>
      <c r="P130" s="132">
        <f t="shared" si="20"/>
        <v>3</v>
      </c>
      <c r="Q130" s="132">
        <f t="shared" si="20"/>
        <v>4</v>
      </c>
    </row>
    <row r="131" spans="1:17" ht="25" customHeight="1" x14ac:dyDescent="0.25">
      <c r="A131" s="3"/>
      <c r="B131" s="1">
        <v>411201</v>
      </c>
      <c r="C131" s="89" t="s">
        <v>179</v>
      </c>
      <c r="D131" s="1"/>
      <c r="E131" s="1"/>
      <c r="F131" s="102">
        <v>0</v>
      </c>
      <c r="G131" s="102">
        <v>0</v>
      </c>
      <c r="H131" s="102">
        <v>0</v>
      </c>
      <c r="I131" s="102">
        <v>0</v>
      </c>
      <c r="J131" s="102">
        <v>0</v>
      </c>
      <c r="K131" s="102">
        <v>0</v>
      </c>
      <c r="L131" s="102">
        <v>0</v>
      </c>
      <c r="M131" s="102">
        <v>0</v>
      </c>
      <c r="N131" s="102">
        <v>1</v>
      </c>
      <c r="O131" s="102">
        <v>2</v>
      </c>
      <c r="P131" s="102">
        <v>3</v>
      </c>
      <c r="Q131" s="102">
        <v>4</v>
      </c>
    </row>
    <row r="132" spans="1:17" ht="25" customHeight="1" x14ac:dyDescent="0.25">
      <c r="A132" s="3"/>
      <c r="B132" s="112"/>
      <c r="D132" s="1"/>
      <c r="E132" s="1"/>
      <c r="F132" s="116"/>
      <c r="G132" s="10"/>
      <c r="H132" s="10"/>
      <c r="I132" s="10"/>
      <c r="J132" s="10"/>
      <c r="K132" s="10"/>
      <c r="L132" s="10"/>
      <c r="M132" s="19"/>
      <c r="N132" s="19"/>
      <c r="O132" s="19"/>
      <c r="P132" s="19"/>
      <c r="Q132" s="19"/>
    </row>
    <row r="133" spans="1:17" ht="25" customHeight="1" x14ac:dyDescent="0.3">
      <c r="A133" s="159">
        <v>411400</v>
      </c>
      <c r="B133" s="112"/>
      <c r="C133" s="163" t="s">
        <v>171</v>
      </c>
      <c r="D133" s="1"/>
      <c r="E133" s="1"/>
      <c r="F133" s="128">
        <f>SUM(F134:F137)</f>
        <v>900000</v>
      </c>
      <c r="G133" s="128">
        <f t="shared" ref="G133:M133" si="21">SUM(G134:G137)</f>
        <v>900000</v>
      </c>
      <c r="H133" s="128">
        <f t="shared" si="21"/>
        <v>900000</v>
      </c>
      <c r="I133" s="128">
        <f t="shared" si="21"/>
        <v>900000</v>
      </c>
      <c r="J133" s="128">
        <f t="shared" si="21"/>
        <v>900000</v>
      </c>
      <c r="K133" s="128">
        <f t="shared" si="21"/>
        <v>900000</v>
      </c>
      <c r="L133" s="128">
        <f t="shared" si="21"/>
        <v>900000</v>
      </c>
      <c r="M133" s="128">
        <f t="shared" si="21"/>
        <v>900000</v>
      </c>
      <c r="N133" s="128">
        <f t="shared" ref="N133:Q133" si="22">SUM(N134:N137)</f>
        <v>900000</v>
      </c>
      <c r="O133" s="128">
        <f t="shared" si="22"/>
        <v>900000</v>
      </c>
      <c r="P133" s="128">
        <f t="shared" si="22"/>
        <v>900000</v>
      </c>
      <c r="Q133" s="128">
        <f t="shared" si="22"/>
        <v>900000</v>
      </c>
    </row>
    <row r="134" spans="1:17" ht="25" customHeight="1" x14ac:dyDescent="0.3">
      <c r="A134" s="160"/>
      <c r="B134" s="112">
        <v>411401</v>
      </c>
      <c r="C134" s="164" t="s">
        <v>180</v>
      </c>
      <c r="D134" s="1"/>
      <c r="E134" s="1"/>
      <c r="F134" s="122"/>
      <c r="G134" s="122"/>
      <c r="H134" s="122"/>
      <c r="I134" s="122"/>
      <c r="J134" s="122"/>
      <c r="K134" s="122"/>
      <c r="L134" s="122"/>
      <c r="M134" s="122"/>
      <c r="N134" s="122"/>
      <c r="O134" s="122"/>
      <c r="P134" s="122"/>
      <c r="Q134" s="122"/>
    </row>
    <row r="135" spans="1:17" ht="25" customHeight="1" x14ac:dyDescent="0.3">
      <c r="A135" s="160"/>
      <c r="B135" s="112">
        <v>411402</v>
      </c>
      <c r="C135" s="89" t="s">
        <v>211</v>
      </c>
      <c r="D135" s="1"/>
      <c r="E135" s="1"/>
      <c r="F135" s="120">
        <v>900000</v>
      </c>
      <c r="G135" s="100">
        <v>900000</v>
      </c>
      <c r="H135" s="100">
        <v>900000</v>
      </c>
      <c r="I135" s="100">
        <v>900000</v>
      </c>
      <c r="J135" s="100">
        <v>900000</v>
      </c>
      <c r="K135" s="100">
        <v>900000</v>
      </c>
      <c r="L135" s="100">
        <v>900000</v>
      </c>
      <c r="M135" s="100">
        <v>900000</v>
      </c>
      <c r="N135" s="100">
        <v>900000</v>
      </c>
      <c r="O135" s="100">
        <v>900000</v>
      </c>
      <c r="P135" s="100">
        <v>900000</v>
      </c>
      <c r="Q135" s="100">
        <v>900000</v>
      </c>
    </row>
    <row r="136" spans="1:17" ht="25" customHeight="1" x14ac:dyDescent="0.3">
      <c r="A136" s="160"/>
      <c r="B136" s="112">
        <v>411403</v>
      </c>
      <c r="C136" s="89" t="s">
        <v>181</v>
      </c>
      <c r="D136" s="1"/>
      <c r="E136" s="1"/>
      <c r="F136" s="120">
        <v>0</v>
      </c>
      <c r="G136" s="120">
        <v>0</v>
      </c>
      <c r="H136" s="120">
        <v>0</v>
      </c>
      <c r="I136" s="120">
        <v>0</v>
      </c>
      <c r="J136" s="120">
        <v>0</v>
      </c>
      <c r="K136" s="120">
        <v>0</v>
      </c>
      <c r="L136" s="120">
        <v>0</v>
      </c>
      <c r="M136" s="120">
        <v>0</v>
      </c>
      <c r="N136" s="120">
        <v>0</v>
      </c>
      <c r="O136" s="120">
        <v>0</v>
      </c>
      <c r="P136" s="120">
        <v>0</v>
      </c>
      <c r="Q136" s="120">
        <v>0</v>
      </c>
    </row>
    <row r="137" spans="1:17" ht="25" customHeight="1" x14ac:dyDescent="0.3">
      <c r="A137" s="160"/>
      <c r="B137" s="112">
        <v>411404</v>
      </c>
      <c r="C137" s="89" t="s">
        <v>212</v>
      </c>
      <c r="D137" s="1"/>
      <c r="E137" s="1"/>
      <c r="F137" s="123">
        <v>0</v>
      </c>
      <c r="G137" s="123">
        <v>0</v>
      </c>
      <c r="H137" s="123">
        <v>0</v>
      </c>
      <c r="I137" s="123">
        <v>0</v>
      </c>
      <c r="J137" s="123">
        <v>0</v>
      </c>
      <c r="K137" s="123">
        <v>0</v>
      </c>
      <c r="L137" s="123">
        <v>0</v>
      </c>
      <c r="M137" s="123">
        <v>0</v>
      </c>
      <c r="N137" s="123">
        <v>0</v>
      </c>
      <c r="O137" s="123">
        <v>0</v>
      </c>
      <c r="P137" s="123">
        <v>0</v>
      </c>
      <c r="Q137" s="123">
        <v>0</v>
      </c>
    </row>
    <row r="138" spans="1:17" ht="25" customHeight="1" x14ac:dyDescent="0.3">
      <c r="A138" s="160"/>
      <c r="B138" s="112"/>
      <c r="D138" s="1"/>
      <c r="E138" s="1"/>
      <c r="F138" s="116"/>
      <c r="G138" s="10"/>
      <c r="H138" s="10"/>
      <c r="I138" s="10"/>
      <c r="J138" s="10"/>
      <c r="K138" s="10"/>
      <c r="L138" s="10"/>
      <c r="M138" s="19"/>
      <c r="N138" s="19"/>
      <c r="O138" s="19"/>
      <c r="P138" s="19"/>
      <c r="Q138" s="19"/>
    </row>
    <row r="139" spans="1:17" ht="25" customHeight="1" x14ac:dyDescent="0.3">
      <c r="A139" s="159">
        <v>411500</v>
      </c>
      <c r="B139" s="112"/>
      <c r="C139" s="133" t="s">
        <v>172</v>
      </c>
      <c r="D139" s="1"/>
      <c r="E139" s="1"/>
      <c r="F139" s="128">
        <f>SUM(F140:F143)</f>
        <v>250000</v>
      </c>
      <c r="G139" s="128">
        <f t="shared" ref="G139:M139" si="23">SUM(G140:G143)</f>
        <v>250000</v>
      </c>
      <c r="H139" s="128">
        <f t="shared" si="23"/>
        <v>250000</v>
      </c>
      <c r="I139" s="128">
        <f t="shared" si="23"/>
        <v>350000</v>
      </c>
      <c r="J139" s="128">
        <f t="shared" si="23"/>
        <v>250000</v>
      </c>
      <c r="K139" s="128">
        <f t="shared" si="23"/>
        <v>250000</v>
      </c>
      <c r="L139" s="128">
        <f t="shared" si="23"/>
        <v>250000</v>
      </c>
      <c r="M139" s="128">
        <f t="shared" si="23"/>
        <v>250000</v>
      </c>
      <c r="N139" s="128">
        <f t="shared" ref="N139:Q139" si="24">SUM(N140:N143)</f>
        <v>250000</v>
      </c>
      <c r="O139" s="128">
        <f t="shared" si="24"/>
        <v>250000</v>
      </c>
      <c r="P139" s="128">
        <f t="shared" si="24"/>
        <v>250000</v>
      </c>
      <c r="Q139" s="128">
        <f t="shared" si="24"/>
        <v>250000</v>
      </c>
    </row>
    <row r="140" spans="1:17" ht="25" customHeight="1" x14ac:dyDescent="0.3">
      <c r="A140" s="160"/>
      <c r="B140" s="112">
        <v>411501</v>
      </c>
      <c r="C140" s="89" t="s">
        <v>205</v>
      </c>
      <c r="D140" s="1"/>
      <c r="E140" s="1"/>
      <c r="F140" s="122">
        <v>250000</v>
      </c>
      <c r="G140" s="99">
        <v>250000</v>
      </c>
      <c r="H140" s="99">
        <v>250000</v>
      </c>
      <c r="I140" s="99">
        <v>250000</v>
      </c>
      <c r="J140" s="99">
        <v>250000</v>
      </c>
      <c r="K140" s="99">
        <v>250000</v>
      </c>
      <c r="L140" s="99">
        <v>250000</v>
      </c>
      <c r="M140" s="99">
        <v>250000</v>
      </c>
      <c r="N140" s="99">
        <v>250000</v>
      </c>
      <c r="O140" s="99">
        <v>250000</v>
      </c>
      <c r="P140" s="99">
        <v>250000</v>
      </c>
      <c r="Q140" s="99">
        <v>250000</v>
      </c>
    </row>
    <row r="141" spans="1:17" ht="25" customHeight="1" x14ac:dyDescent="0.3">
      <c r="A141" s="160"/>
      <c r="B141" s="112">
        <v>411502</v>
      </c>
      <c r="C141" s="89" t="s">
        <v>206</v>
      </c>
      <c r="D141" s="1"/>
      <c r="E141" s="1"/>
      <c r="F141" s="120">
        <v>0</v>
      </c>
      <c r="G141" s="120">
        <v>0</v>
      </c>
      <c r="H141" s="120">
        <v>0</v>
      </c>
      <c r="I141" s="100">
        <v>100000</v>
      </c>
      <c r="J141" s="100">
        <v>0</v>
      </c>
      <c r="K141" s="100">
        <v>0</v>
      </c>
      <c r="L141" s="100">
        <v>0</v>
      </c>
      <c r="M141" s="100">
        <v>0</v>
      </c>
      <c r="N141" s="100">
        <v>0</v>
      </c>
      <c r="O141" s="100">
        <v>0</v>
      </c>
      <c r="P141" s="100">
        <v>0</v>
      </c>
      <c r="Q141" s="100">
        <v>0</v>
      </c>
    </row>
    <row r="142" spans="1:17" ht="25" customHeight="1" x14ac:dyDescent="0.3">
      <c r="A142" s="160"/>
      <c r="B142" s="112">
        <v>411503</v>
      </c>
      <c r="C142" s="89" t="s">
        <v>182</v>
      </c>
      <c r="D142" s="1"/>
      <c r="E142" s="1"/>
      <c r="F142" s="120">
        <v>0</v>
      </c>
      <c r="G142" s="120">
        <v>0</v>
      </c>
      <c r="H142" s="120">
        <v>0</v>
      </c>
      <c r="I142" s="100">
        <v>0</v>
      </c>
      <c r="J142" s="100">
        <v>0</v>
      </c>
      <c r="K142" s="100">
        <v>0</v>
      </c>
      <c r="L142" s="100">
        <v>0</v>
      </c>
      <c r="M142" s="100">
        <v>0</v>
      </c>
      <c r="N142" s="100">
        <v>0</v>
      </c>
      <c r="O142" s="100">
        <v>0</v>
      </c>
      <c r="P142" s="100">
        <v>0</v>
      </c>
      <c r="Q142" s="100">
        <v>0</v>
      </c>
    </row>
    <row r="143" spans="1:17" ht="25" customHeight="1" x14ac:dyDescent="0.3">
      <c r="A143" s="160"/>
      <c r="B143" s="112">
        <v>411504</v>
      </c>
      <c r="C143" s="89" t="s">
        <v>183</v>
      </c>
      <c r="D143" s="1"/>
      <c r="E143" s="1"/>
      <c r="F143" s="123">
        <v>0</v>
      </c>
      <c r="G143" s="123">
        <v>0</v>
      </c>
      <c r="H143" s="123">
        <v>0</v>
      </c>
      <c r="I143" s="124">
        <v>0</v>
      </c>
      <c r="J143" s="124">
        <v>0</v>
      </c>
      <c r="K143" s="124">
        <v>0</v>
      </c>
      <c r="L143" s="124">
        <v>0</v>
      </c>
      <c r="M143" s="124">
        <v>0</v>
      </c>
      <c r="N143" s="124">
        <v>0</v>
      </c>
      <c r="O143" s="124">
        <v>0</v>
      </c>
      <c r="P143" s="124">
        <v>0</v>
      </c>
      <c r="Q143" s="124">
        <v>0</v>
      </c>
    </row>
    <row r="144" spans="1:17" ht="25" customHeight="1" x14ac:dyDescent="0.3">
      <c r="A144" s="160"/>
      <c r="B144" s="112"/>
      <c r="D144" s="1"/>
      <c r="E144" s="1"/>
      <c r="F144" s="116"/>
      <c r="G144" s="10"/>
      <c r="H144" s="10"/>
      <c r="I144" s="10"/>
      <c r="J144" s="10"/>
      <c r="K144" s="10"/>
      <c r="L144" s="10"/>
      <c r="M144" s="19"/>
      <c r="N144" s="19"/>
      <c r="O144" s="19"/>
      <c r="P144" s="19"/>
      <c r="Q144" s="19"/>
    </row>
    <row r="145" spans="1:17" ht="25" customHeight="1" x14ac:dyDescent="0.3">
      <c r="A145" s="159">
        <v>411600</v>
      </c>
      <c r="B145" s="112"/>
      <c r="C145" s="162" t="s">
        <v>173</v>
      </c>
      <c r="D145" s="1"/>
      <c r="E145" s="1"/>
      <c r="F145" s="128">
        <f>SUM(F146:F155)</f>
        <v>70000</v>
      </c>
      <c r="G145" s="128">
        <f t="shared" ref="G145:M145" si="25">SUM(G146:G155)</f>
        <v>70000</v>
      </c>
      <c r="H145" s="128">
        <f t="shared" si="25"/>
        <v>70000</v>
      </c>
      <c r="I145" s="128">
        <f t="shared" si="25"/>
        <v>70000</v>
      </c>
      <c r="J145" s="128">
        <f t="shared" si="25"/>
        <v>50000</v>
      </c>
      <c r="K145" s="128">
        <f t="shared" si="25"/>
        <v>50000</v>
      </c>
      <c r="L145" s="128">
        <f t="shared" si="25"/>
        <v>50000</v>
      </c>
      <c r="M145" s="128">
        <f t="shared" si="25"/>
        <v>50000</v>
      </c>
      <c r="N145" s="128">
        <f t="shared" ref="N145:Q145" si="26">SUM(N146:N155)</f>
        <v>50000</v>
      </c>
      <c r="O145" s="128">
        <f t="shared" si="26"/>
        <v>50000</v>
      </c>
      <c r="P145" s="128">
        <f t="shared" si="26"/>
        <v>50000</v>
      </c>
      <c r="Q145" s="128">
        <f t="shared" si="26"/>
        <v>50000</v>
      </c>
    </row>
    <row r="146" spans="1:17" ht="25" customHeight="1" x14ac:dyDescent="0.3">
      <c r="A146" s="160"/>
      <c r="B146" s="112">
        <v>411601</v>
      </c>
      <c r="C146" s="89" t="s">
        <v>184</v>
      </c>
      <c r="D146" s="1"/>
      <c r="E146" s="1"/>
      <c r="F146" s="122">
        <v>70000</v>
      </c>
      <c r="G146" s="99">
        <v>70000</v>
      </c>
      <c r="H146" s="99">
        <v>70000</v>
      </c>
      <c r="I146" s="99">
        <v>70000</v>
      </c>
      <c r="J146" s="99">
        <v>50000</v>
      </c>
      <c r="K146" s="99">
        <v>50000</v>
      </c>
      <c r="L146" s="99">
        <v>50000</v>
      </c>
      <c r="M146" s="99">
        <v>50000</v>
      </c>
      <c r="N146" s="99">
        <v>50000</v>
      </c>
      <c r="O146" s="99">
        <v>50000</v>
      </c>
      <c r="P146" s="99">
        <v>50000</v>
      </c>
      <c r="Q146" s="99">
        <v>50000</v>
      </c>
    </row>
    <row r="147" spans="1:17" ht="25" customHeight="1" x14ac:dyDescent="0.3">
      <c r="A147" s="160"/>
      <c r="B147" s="112">
        <v>411602</v>
      </c>
      <c r="C147" s="89" t="s">
        <v>185</v>
      </c>
      <c r="D147" s="1"/>
      <c r="E147" s="1"/>
      <c r="F147" s="120">
        <v>0</v>
      </c>
      <c r="G147" s="120">
        <v>0</v>
      </c>
      <c r="H147" s="120">
        <v>0</v>
      </c>
      <c r="I147" s="120">
        <v>0</v>
      </c>
      <c r="J147" s="120">
        <v>0</v>
      </c>
      <c r="K147" s="120">
        <v>0</v>
      </c>
      <c r="L147" s="120">
        <v>0</v>
      </c>
      <c r="M147" s="120">
        <v>0</v>
      </c>
      <c r="N147" s="120">
        <v>0</v>
      </c>
      <c r="O147" s="120">
        <v>0</v>
      </c>
      <c r="P147" s="120">
        <v>0</v>
      </c>
      <c r="Q147" s="120">
        <v>0</v>
      </c>
    </row>
    <row r="148" spans="1:17" ht="25" customHeight="1" x14ac:dyDescent="0.3">
      <c r="A148" s="160"/>
      <c r="B148" s="112">
        <v>411603</v>
      </c>
      <c r="C148" s="89" t="s">
        <v>186</v>
      </c>
      <c r="D148" s="1"/>
      <c r="E148" s="1"/>
      <c r="F148" s="120">
        <v>0</v>
      </c>
      <c r="G148" s="120">
        <v>0</v>
      </c>
      <c r="H148" s="120">
        <v>0</v>
      </c>
      <c r="I148" s="120">
        <v>0</v>
      </c>
      <c r="J148" s="120">
        <v>0</v>
      </c>
      <c r="K148" s="120">
        <v>0</v>
      </c>
      <c r="L148" s="120">
        <v>0</v>
      </c>
      <c r="M148" s="120">
        <v>0</v>
      </c>
      <c r="N148" s="120">
        <v>0</v>
      </c>
      <c r="O148" s="120">
        <v>0</v>
      </c>
      <c r="P148" s="120">
        <v>0</v>
      </c>
      <c r="Q148" s="120">
        <v>0</v>
      </c>
    </row>
    <row r="149" spans="1:17" ht="25" customHeight="1" x14ac:dyDescent="0.3">
      <c r="A149" s="160"/>
      <c r="B149" s="112">
        <v>411604</v>
      </c>
      <c r="C149" s="91" t="s">
        <v>187</v>
      </c>
      <c r="D149" s="1"/>
      <c r="E149" s="1"/>
      <c r="F149" s="120">
        <v>0</v>
      </c>
      <c r="G149" s="120">
        <v>0</v>
      </c>
      <c r="H149" s="120">
        <v>0</v>
      </c>
      <c r="I149" s="120">
        <v>0</v>
      </c>
      <c r="J149" s="120">
        <v>0</v>
      </c>
      <c r="K149" s="120">
        <v>0</v>
      </c>
      <c r="L149" s="120">
        <v>0</v>
      </c>
      <c r="M149" s="120">
        <v>0</v>
      </c>
      <c r="N149" s="120">
        <v>0</v>
      </c>
      <c r="O149" s="120">
        <v>0</v>
      </c>
      <c r="P149" s="120">
        <v>0</v>
      </c>
      <c r="Q149" s="120">
        <v>0</v>
      </c>
    </row>
    <row r="150" spans="1:17" ht="25" customHeight="1" x14ac:dyDescent="0.3">
      <c r="A150" s="160"/>
      <c r="B150" s="112">
        <v>411605</v>
      </c>
      <c r="C150" s="89" t="s">
        <v>188</v>
      </c>
      <c r="D150" s="1"/>
      <c r="E150" s="1"/>
      <c r="F150" s="120">
        <v>0</v>
      </c>
      <c r="G150" s="120">
        <v>0</v>
      </c>
      <c r="H150" s="120">
        <v>0</v>
      </c>
      <c r="I150" s="120">
        <v>0</v>
      </c>
      <c r="J150" s="120">
        <v>0</v>
      </c>
      <c r="K150" s="120">
        <v>0</v>
      </c>
      <c r="L150" s="120">
        <v>0</v>
      </c>
      <c r="M150" s="120">
        <v>0</v>
      </c>
      <c r="N150" s="120">
        <v>0</v>
      </c>
      <c r="O150" s="120">
        <v>0</v>
      </c>
      <c r="P150" s="120">
        <v>0</v>
      </c>
      <c r="Q150" s="120">
        <v>0</v>
      </c>
    </row>
    <row r="151" spans="1:17" ht="25" customHeight="1" x14ac:dyDescent="0.3">
      <c r="A151" s="160"/>
      <c r="B151" s="112">
        <v>411606</v>
      </c>
      <c r="C151" s="89" t="s">
        <v>189</v>
      </c>
      <c r="D151" s="1"/>
      <c r="E151" s="1"/>
      <c r="F151" s="120">
        <v>0</v>
      </c>
      <c r="G151" s="120">
        <v>0</v>
      </c>
      <c r="H151" s="120">
        <v>0</v>
      </c>
      <c r="I151" s="120">
        <v>0</v>
      </c>
      <c r="J151" s="120">
        <v>0</v>
      </c>
      <c r="K151" s="120">
        <v>0</v>
      </c>
      <c r="L151" s="120">
        <v>0</v>
      </c>
      <c r="M151" s="120">
        <v>0</v>
      </c>
      <c r="N151" s="120">
        <v>0</v>
      </c>
      <c r="O151" s="120">
        <v>0</v>
      </c>
      <c r="P151" s="120">
        <v>0</v>
      </c>
      <c r="Q151" s="120">
        <v>0</v>
      </c>
    </row>
    <row r="152" spans="1:17" ht="25" customHeight="1" x14ac:dyDescent="0.3">
      <c r="A152" s="160"/>
      <c r="B152" s="112">
        <v>411607</v>
      </c>
      <c r="C152" s="89" t="s">
        <v>190</v>
      </c>
      <c r="D152" s="1"/>
      <c r="E152" s="1"/>
      <c r="F152" s="120">
        <v>0</v>
      </c>
      <c r="G152" s="120">
        <v>0</v>
      </c>
      <c r="H152" s="120">
        <v>0</v>
      </c>
      <c r="I152" s="120">
        <v>0</v>
      </c>
      <c r="J152" s="120">
        <v>0</v>
      </c>
      <c r="K152" s="120">
        <v>0</v>
      </c>
      <c r="L152" s="120">
        <v>0</v>
      </c>
      <c r="M152" s="120">
        <v>0</v>
      </c>
      <c r="N152" s="120">
        <v>0</v>
      </c>
      <c r="O152" s="120">
        <v>0</v>
      </c>
      <c r="P152" s="120">
        <v>0</v>
      </c>
      <c r="Q152" s="120">
        <v>0</v>
      </c>
    </row>
    <row r="153" spans="1:17" ht="25" customHeight="1" x14ac:dyDescent="0.3">
      <c r="A153" s="160"/>
      <c r="B153" s="112">
        <v>411608</v>
      </c>
      <c r="C153" s="89" t="s">
        <v>191</v>
      </c>
      <c r="D153" s="1"/>
      <c r="E153" s="1"/>
      <c r="F153" s="120">
        <v>0</v>
      </c>
      <c r="G153" s="120">
        <v>0</v>
      </c>
      <c r="H153" s="120">
        <v>0</v>
      </c>
      <c r="I153" s="120">
        <v>0</v>
      </c>
      <c r="J153" s="120">
        <v>0</v>
      </c>
      <c r="K153" s="120">
        <v>0</v>
      </c>
      <c r="L153" s="120">
        <v>0</v>
      </c>
      <c r="M153" s="120">
        <v>0</v>
      </c>
      <c r="N153" s="120">
        <v>0</v>
      </c>
      <c r="O153" s="120">
        <v>0</v>
      </c>
      <c r="P153" s="120">
        <v>0</v>
      </c>
      <c r="Q153" s="120">
        <v>0</v>
      </c>
    </row>
    <row r="154" spans="1:17" ht="25" customHeight="1" x14ac:dyDescent="0.3">
      <c r="A154" s="160"/>
      <c r="B154" s="112">
        <v>411609</v>
      </c>
      <c r="C154" s="89" t="s">
        <v>192</v>
      </c>
      <c r="D154" s="1"/>
      <c r="E154" s="1"/>
      <c r="F154" s="120">
        <v>0</v>
      </c>
      <c r="G154" s="120">
        <v>0</v>
      </c>
      <c r="H154" s="120">
        <v>0</v>
      </c>
      <c r="I154" s="120">
        <v>0</v>
      </c>
      <c r="J154" s="120">
        <v>0</v>
      </c>
      <c r="K154" s="120">
        <v>0</v>
      </c>
      <c r="L154" s="120">
        <v>0</v>
      </c>
      <c r="M154" s="120">
        <v>0</v>
      </c>
      <c r="N154" s="120">
        <v>0</v>
      </c>
      <c r="O154" s="120">
        <v>0</v>
      </c>
      <c r="P154" s="120">
        <v>0</v>
      </c>
      <c r="Q154" s="120">
        <v>0</v>
      </c>
    </row>
    <row r="155" spans="1:17" ht="25" customHeight="1" x14ac:dyDescent="0.3">
      <c r="A155" s="160"/>
      <c r="B155" s="112">
        <v>411610</v>
      </c>
      <c r="C155" s="91" t="s">
        <v>193</v>
      </c>
      <c r="D155" s="1"/>
      <c r="E155" s="1"/>
      <c r="F155" s="123">
        <v>0</v>
      </c>
      <c r="G155" s="123">
        <v>0</v>
      </c>
      <c r="H155" s="123">
        <v>0</v>
      </c>
      <c r="I155" s="123">
        <v>0</v>
      </c>
      <c r="J155" s="123">
        <v>0</v>
      </c>
      <c r="K155" s="123">
        <v>0</v>
      </c>
      <c r="L155" s="123">
        <v>0</v>
      </c>
      <c r="M155" s="123">
        <v>0</v>
      </c>
      <c r="N155" s="123">
        <v>0</v>
      </c>
      <c r="O155" s="123">
        <v>0</v>
      </c>
      <c r="P155" s="123">
        <v>0</v>
      </c>
      <c r="Q155" s="123">
        <v>0</v>
      </c>
    </row>
    <row r="156" spans="1:17" ht="25" customHeight="1" x14ac:dyDescent="0.3">
      <c r="A156" s="160"/>
      <c r="B156" s="112"/>
      <c r="D156" s="1"/>
      <c r="E156" s="1"/>
      <c r="F156" s="116"/>
      <c r="G156" s="10"/>
      <c r="H156" s="10"/>
      <c r="I156" s="10"/>
      <c r="J156" s="10"/>
      <c r="K156" s="10"/>
      <c r="L156" s="10"/>
      <c r="M156" s="19"/>
      <c r="N156" s="19"/>
      <c r="O156" s="19"/>
      <c r="P156" s="19"/>
      <c r="Q156" s="19"/>
    </row>
    <row r="157" spans="1:17" ht="25" customHeight="1" x14ac:dyDescent="0.3">
      <c r="A157" s="159">
        <v>411700</v>
      </c>
      <c r="B157" s="112"/>
      <c r="C157" s="162" t="s">
        <v>174</v>
      </c>
      <c r="D157" s="1"/>
      <c r="E157" s="1"/>
      <c r="F157" s="128">
        <f>SUM(F158:F162)</f>
        <v>0</v>
      </c>
      <c r="G157" s="128">
        <f t="shared" ref="G157:M157" si="27">SUM(G158:G162)</f>
        <v>0</v>
      </c>
      <c r="H157" s="128">
        <f t="shared" si="27"/>
        <v>0</v>
      </c>
      <c r="I157" s="128">
        <f t="shared" si="27"/>
        <v>0</v>
      </c>
      <c r="J157" s="128">
        <f t="shared" si="27"/>
        <v>0</v>
      </c>
      <c r="K157" s="128">
        <f t="shared" si="27"/>
        <v>0</v>
      </c>
      <c r="L157" s="128">
        <f t="shared" si="27"/>
        <v>0</v>
      </c>
      <c r="M157" s="128">
        <f t="shared" si="27"/>
        <v>0</v>
      </c>
      <c r="N157" s="128">
        <f t="shared" ref="N157:Q157" si="28">SUM(N158:N162)</f>
        <v>0</v>
      </c>
      <c r="O157" s="128">
        <f t="shared" si="28"/>
        <v>0</v>
      </c>
      <c r="P157" s="128">
        <f t="shared" si="28"/>
        <v>0</v>
      </c>
      <c r="Q157" s="128">
        <f t="shared" si="28"/>
        <v>0</v>
      </c>
    </row>
    <row r="158" spans="1:17" ht="25" customHeight="1" x14ac:dyDescent="0.3">
      <c r="A158" s="160"/>
      <c r="B158" s="112">
        <v>411701</v>
      </c>
      <c r="C158" s="89" t="s">
        <v>194</v>
      </c>
      <c r="D158" s="1"/>
      <c r="E158" s="1"/>
      <c r="F158" s="122">
        <v>0</v>
      </c>
      <c r="G158" s="122">
        <v>0</v>
      </c>
      <c r="H158" s="122">
        <v>0</v>
      </c>
      <c r="I158" s="122">
        <v>0</v>
      </c>
      <c r="J158" s="122">
        <v>0</v>
      </c>
      <c r="K158" s="122">
        <v>0</v>
      </c>
      <c r="L158" s="122">
        <v>0</v>
      </c>
      <c r="M158" s="122">
        <v>0</v>
      </c>
      <c r="N158" s="122">
        <v>0</v>
      </c>
      <c r="O158" s="122">
        <v>0</v>
      </c>
      <c r="P158" s="122">
        <v>0</v>
      </c>
      <c r="Q158" s="122">
        <v>0</v>
      </c>
    </row>
    <row r="159" spans="1:17" ht="25" customHeight="1" x14ac:dyDescent="0.3">
      <c r="A159" s="160"/>
      <c r="B159" s="112">
        <v>411702</v>
      </c>
      <c r="C159" s="89" t="s">
        <v>195</v>
      </c>
      <c r="D159" s="1"/>
      <c r="E159" s="1"/>
      <c r="F159" s="120">
        <v>0</v>
      </c>
      <c r="G159" s="120">
        <v>0</v>
      </c>
      <c r="H159" s="120">
        <v>0</v>
      </c>
      <c r="I159" s="120">
        <v>0</v>
      </c>
      <c r="J159" s="120">
        <v>0</v>
      </c>
      <c r="K159" s="120">
        <v>0</v>
      </c>
      <c r="L159" s="120">
        <v>0</v>
      </c>
      <c r="M159" s="120">
        <v>0</v>
      </c>
      <c r="N159" s="120">
        <v>0</v>
      </c>
      <c r="O159" s="120">
        <v>0</v>
      </c>
      <c r="P159" s="120">
        <v>0</v>
      </c>
      <c r="Q159" s="120">
        <v>0</v>
      </c>
    </row>
    <row r="160" spans="1:17" ht="25" customHeight="1" x14ac:dyDescent="0.3">
      <c r="A160" s="160"/>
      <c r="B160" s="112">
        <v>411703</v>
      </c>
      <c r="C160" s="91" t="s">
        <v>196</v>
      </c>
      <c r="D160" s="1"/>
      <c r="E160" s="1"/>
      <c r="F160" s="120">
        <v>0</v>
      </c>
      <c r="G160" s="120">
        <v>0</v>
      </c>
      <c r="H160" s="120">
        <v>0</v>
      </c>
      <c r="I160" s="120">
        <v>0</v>
      </c>
      <c r="J160" s="120">
        <v>0</v>
      </c>
      <c r="K160" s="120">
        <v>0</v>
      </c>
      <c r="L160" s="120">
        <v>0</v>
      </c>
      <c r="M160" s="120">
        <v>0</v>
      </c>
      <c r="N160" s="120">
        <v>0</v>
      </c>
      <c r="O160" s="120">
        <v>0</v>
      </c>
      <c r="P160" s="120">
        <v>0</v>
      </c>
      <c r="Q160" s="120">
        <v>0</v>
      </c>
    </row>
    <row r="161" spans="1:17" ht="25" customHeight="1" x14ac:dyDescent="0.3">
      <c r="A161" s="160"/>
      <c r="B161" s="112">
        <v>411704</v>
      </c>
      <c r="C161" s="91" t="s">
        <v>197</v>
      </c>
      <c r="D161" s="1"/>
      <c r="E161" s="1"/>
      <c r="F161" s="123">
        <v>0</v>
      </c>
      <c r="G161" s="123">
        <v>0</v>
      </c>
      <c r="H161" s="123">
        <v>0</v>
      </c>
      <c r="I161" s="123">
        <v>0</v>
      </c>
      <c r="J161" s="123">
        <v>0</v>
      </c>
      <c r="K161" s="123">
        <v>0</v>
      </c>
      <c r="L161" s="123">
        <v>0</v>
      </c>
      <c r="M161" s="123">
        <v>0</v>
      </c>
      <c r="N161" s="123">
        <v>0</v>
      </c>
      <c r="O161" s="123">
        <v>0</v>
      </c>
      <c r="P161" s="123">
        <v>0</v>
      </c>
      <c r="Q161" s="123">
        <v>0</v>
      </c>
    </row>
    <row r="162" spans="1:17" ht="25" customHeight="1" x14ac:dyDescent="0.3">
      <c r="A162" s="160"/>
      <c r="B162" s="112"/>
      <c r="D162" s="1"/>
      <c r="E162" s="1"/>
      <c r="F162" s="121"/>
      <c r="G162" s="105"/>
      <c r="H162" s="105"/>
      <c r="I162" s="105"/>
      <c r="J162" s="105"/>
      <c r="K162" s="105"/>
      <c r="L162" s="105"/>
      <c r="M162" s="105"/>
      <c r="N162" s="105"/>
      <c r="O162" s="105"/>
      <c r="P162" s="105"/>
      <c r="Q162" s="105"/>
    </row>
    <row r="163" spans="1:17" ht="25" customHeight="1" x14ac:dyDescent="0.3">
      <c r="A163" s="159">
        <v>411800</v>
      </c>
      <c r="B163" s="112"/>
      <c r="C163" s="133" t="s">
        <v>204</v>
      </c>
      <c r="D163" s="1"/>
      <c r="E163" s="1"/>
      <c r="F163" s="128">
        <f>SUM(F164:F167)</f>
        <v>0</v>
      </c>
      <c r="G163" s="128">
        <f t="shared" ref="G163:M163" si="29">SUM(G164:G167)</f>
        <v>0</v>
      </c>
      <c r="H163" s="128">
        <f t="shared" si="29"/>
        <v>1500000</v>
      </c>
      <c r="I163" s="128">
        <f t="shared" si="29"/>
        <v>0</v>
      </c>
      <c r="J163" s="128">
        <f t="shared" si="29"/>
        <v>0</v>
      </c>
      <c r="K163" s="128">
        <f t="shared" si="29"/>
        <v>0</v>
      </c>
      <c r="L163" s="128">
        <f t="shared" si="29"/>
        <v>0</v>
      </c>
      <c r="M163" s="128">
        <f t="shared" si="29"/>
        <v>0</v>
      </c>
      <c r="N163" s="128">
        <f t="shared" ref="N163:Q163" si="30">SUM(N164:N167)</f>
        <v>0</v>
      </c>
      <c r="O163" s="128">
        <f t="shared" si="30"/>
        <v>0</v>
      </c>
      <c r="P163" s="128">
        <f t="shared" si="30"/>
        <v>0</v>
      </c>
      <c r="Q163" s="128">
        <f t="shared" si="30"/>
        <v>0</v>
      </c>
    </row>
    <row r="164" spans="1:17" ht="25" customHeight="1" x14ac:dyDescent="0.3">
      <c r="A164" s="160"/>
      <c r="B164" s="112">
        <v>411801</v>
      </c>
      <c r="C164" s="89" t="s">
        <v>198</v>
      </c>
      <c r="D164" s="1"/>
      <c r="E164" s="1"/>
      <c r="F164" s="122">
        <v>0</v>
      </c>
      <c r="G164" s="122">
        <v>0</v>
      </c>
      <c r="H164" s="99">
        <v>0</v>
      </c>
      <c r="I164" s="99">
        <v>0</v>
      </c>
      <c r="J164" s="99">
        <v>0</v>
      </c>
      <c r="K164" s="99">
        <v>0</v>
      </c>
      <c r="L164" s="99">
        <v>0</v>
      </c>
      <c r="M164" s="99">
        <v>0</v>
      </c>
      <c r="N164" s="99">
        <v>0</v>
      </c>
      <c r="O164" s="99">
        <v>0</v>
      </c>
      <c r="P164" s="99">
        <v>0</v>
      </c>
      <c r="Q164" s="99">
        <v>0</v>
      </c>
    </row>
    <row r="165" spans="1:17" ht="25" customHeight="1" x14ac:dyDescent="0.3">
      <c r="A165" s="160"/>
      <c r="B165" s="112">
        <v>411802</v>
      </c>
      <c r="C165" s="89" t="s">
        <v>199</v>
      </c>
      <c r="D165" s="1"/>
      <c r="E165" s="1"/>
      <c r="F165" s="120">
        <v>0</v>
      </c>
      <c r="G165" s="120">
        <v>0</v>
      </c>
      <c r="H165" s="100">
        <v>1500000</v>
      </c>
      <c r="I165" s="100">
        <v>0</v>
      </c>
      <c r="J165" s="100">
        <v>0</v>
      </c>
      <c r="K165" s="100">
        <v>0</v>
      </c>
      <c r="L165" s="100">
        <v>0</v>
      </c>
      <c r="M165" s="100">
        <v>0</v>
      </c>
      <c r="N165" s="100">
        <v>0</v>
      </c>
      <c r="O165" s="100">
        <v>0</v>
      </c>
      <c r="P165" s="100">
        <v>0</v>
      </c>
      <c r="Q165" s="100">
        <v>0</v>
      </c>
    </row>
    <row r="166" spans="1:17" ht="25" customHeight="1" x14ac:dyDescent="0.3">
      <c r="A166" s="160"/>
      <c r="B166" s="112">
        <v>411803</v>
      </c>
      <c r="C166" s="89" t="s">
        <v>200</v>
      </c>
      <c r="D166" s="1"/>
      <c r="E166" s="1"/>
      <c r="F166" s="120">
        <v>0</v>
      </c>
      <c r="G166" s="120">
        <v>0</v>
      </c>
      <c r="H166" s="100">
        <v>0</v>
      </c>
      <c r="I166" s="100">
        <v>0</v>
      </c>
      <c r="J166" s="100">
        <v>0</v>
      </c>
      <c r="K166" s="100">
        <v>0</v>
      </c>
      <c r="L166" s="100">
        <v>0</v>
      </c>
      <c r="M166" s="100">
        <v>0</v>
      </c>
      <c r="N166" s="100">
        <v>0</v>
      </c>
      <c r="O166" s="100">
        <v>0</v>
      </c>
      <c r="P166" s="100">
        <v>0</v>
      </c>
      <c r="Q166" s="100">
        <v>0</v>
      </c>
    </row>
    <row r="167" spans="1:17" ht="25" customHeight="1" x14ac:dyDescent="0.3">
      <c r="A167" s="160"/>
      <c r="B167" s="112">
        <v>411804</v>
      </c>
      <c r="C167" s="89" t="s">
        <v>201</v>
      </c>
      <c r="D167" s="1"/>
      <c r="E167" s="1"/>
      <c r="F167" s="123">
        <v>0</v>
      </c>
      <c r="G167" s="123">
        <v>0</v>
      </c>
      <c r="H167" s="124">
        <v>0</v>
      </c>
      <c r="I167" s="124">
        <v>0</v>
      </c>
      <c r="J167" s="124">
        <v>0</v>
      </c>
      <c r="K167" s="124">
        <v>0</v>
      </c>
      <c r="L167" s="124">
        <v>0</v>
      </c>
      <c r="M167" s="124">
        <v>0</v>
      </c>
      <c r="N167" s="124">
        <v>0</v>
      </c>
      <c r="O167" s="124">
        <v>0</v>
      </c>
      <c r="P167" s="124">
        <v>0</v>
      </c>
      <c r="Q167" s="124">
        <v>0</v>
      </c>
    </row>
    <row r="168" spans="1:17" ht="25" customHeight="1" x14ac:dyDescent="0.3">
      <c r="A168" s="160"/>
      <c r="B168" s="112"/>
      <c r="D168" s="1"/>
      <c r="E168" s="1"/>
      <c r="F168" s="116"/>
      <c r="G168" s="10"/>
      <c r="H168" s="10"/>
      <c r="I168" s="10"/>
      <c r="J168" s="10"/>
      <c r="K168" s="10"/>
      <c r="L168" s="10"/>
      <c r="M168" s="19"/>
      <c r="N168" s="19"/>
      <c r="O168" s="19"/>
      <c r="P168" s="19"/>
      <c r="Q168" s="19"/>
    </row>
    <row r="169" spans="1:17" ht="25" customHeight="1" x14ac:dyDescent="0.3">
      <c r="A169" s="159">
        <v>700000</v>
      </c>
      <c r="B169" s="112"/>
      <c r="C169" s="133" t="s">
        <v>175</v>
      </c>
      <c r="D169" s="1"/>
      <c r="E169" s="1"/>
      <c r="F169" s="132">
        <f>SUM(F170)</f>
        <v>0</v>
      </c>
      <c r="G169" s="132">
        <f t="shared" ref="G169:Q169" si="31">SUM(G170)</f>
        <v>0</v>
      </c>
      <c r="H169" s="132">
        <f t="shared" si="31"/>
        <v>0</v>
      </c>
      <c r="I169" s="132">
        <f t="shared" si="31"/>
        <v>0</v>
      </c>
      <c r="J169" s="132">
        <f t="shared" si="31"/>
        <v>0</v>
      </c>
      <c r="K169" s="132">
        <f t="shared" si="31"/>
        <v>0</v>
      </c>
      <c r="L169" s="132">
        <f t="shared" si="31"/>
        <v>0</v>
      </c>
      <c r="M169" s="132">
        <f t="shared" si="31"/>
        <v>0</v>
      </c>
      <c r="N169" s="132">
        <f t="shared" si="31"/>
        <v>0</v>
      </c>
      <c r="O169" s="132">
        <f t="shared" si="31"/>
        <v>0</v>
      </c>
      <c r="P169" s="132">
        <f t="shared" si="31"/>
        <v>0</v>
      </c>
      <c r="Q169" s="132">
        <f t="shared" si="31"/>
        <v>0</v>
      </c>
    </row>
    <row r="170" spans="1:17" ht="25" customHeight="1" x14ac:dyDescent="0.25">
      <c r="A170" s="3"/>
      <c r="B170" s="112">
        <v>700001</v>
      </c>
      <c r="C170" s="89" t="s">
        <v>202</v>
      </c>
      <c r="D170" s="1"/>
      <c r="E170" s="1"/>
      <c r="F170" s="102">
        <v>0</v>
      </c>
      <c r="G170" s="36">
        <v>0</v>
      </c>
      <c r="H170" s="36">
        <v>0</v>
      </c>
      <c r="I170" s="36">
        <v>0</v>
      </c>
      <c r="J170" s="36">
        <v>0</v>
      </c>
      <c r="K170" s="36">
        <v>0</v>
      </c>
      <c r="L170" s="36">
        <v>0</v>
      </c>
      <c r="M170" s="36">
        <v>0</v>
      </c>
      <c r="N170" s="36"/>
      <c r="O170" s="36"/>
      <c r="P170" s="36"/>
      <c r="Q170" s="36"/>
    </row>
    <row r="171" spans="1:17" ht="25" customHeight="1" x14ac:dyDescent="0.25">
      <c r="A171" s="6"/>
      <c r="B171" s="114"/>
      <c r="D171" s="1"/>
      <c r="E171" s="1"/>
      <c r="F171" s="116"/>
      <c r="G171" s="10"/>
      <c r="H171" s="10"/>
      <c r="I171" s="10"/>
      <c r="J171" s="10"/>
      <c r="K171" s="10"/>
      <c r="L171" s="10"/>
      <c r="M171" s="19"/>
      <c r="N171" s="19"/>
      <c r="O171" s="19"/>
      <c r="P171" s="19"/>
      <c r="Q171" s="19"/>
    </row>
    <row r="172" spans="1:17" ht="25" customHeight="1" x14ac:dyDescent="0.3">
      <c r="C172" s="133" t="s">
        <v>203</v>
      </c>
      <c r="D172" s="1"/>
      <c r="E172" s="104"/>
      <c r="F172" s="128">
        <f>+F6+F37+F47+F58+F64+F69+F80+F80+F80+F89+F97+F115+F125+F130+F133+F139+F145+F157+F163+F169</f>
        <v>10111847.520800976</v>
      </c>
      <c r="G172" s="128">
        <f t="shared" ref="G172:M172" si="32">+G6+G37+G47+G58+G64+G69+G80+G80+G80+G89+G97+G115+G125+G130+G133+G139+G145+G157+G163+G169</f>
        <v>10376089.696376352</v>
      </c>
      <c r="H172" s="128">
        <f t="shared" si="32"/>
        <v>11888231.871951727</v>
      </c>
      <c r="I172" s="128">
        <f t="shared" si="32"/>
        <v>11015381.871951727</v>
      </c>
      <c r="J172" s="128">
        <f t="shared" si="32"/>
        <v>10947881.871951727</v>
      </c>
      <c r="K172" s="128">
        <f t="shared" si="32"/>
        <v>10043381.871951729</v>
      </c>
      <c r="L172" s="128">
        <f t="shared" si="32"/>
        <v>10020381.871951727</v>
      </c>
      <c r="M172" s="128">
        <f t="shared" si="32"/>
        <v>10156881.871951727</v>
      </c>
      <c r="N172" s="128">
        <f t="shared" ref="N172:Q172" si="33">+N6+N37+N47+N58+N64+N69+N80+N80+N80+N89+N97+N115+N125+N130+N133+N139+N145+N157+N163+N169</f>
        <v>9428882.8719517291</v>
      </c>
      <c r="O172" s="128">
        <f t="shared" si="33"/>
        <v>9428883.8719517291</v>
      </c>
      <c r="P172" s="128">
        <f t="shared" si="33"/>
        <v>9428884.8719517291</v>
      </c>
      <c r="Q172" s="128">
        <f t="shared" si="33"/>
        <v>9428885.8719517291</v>
      </c>
    </row>
    <row r="173" spans="1:17" x14ac:dyDescent="0.25">
      <c r="D173" s="7"/>
    </row>
  </sheetData>
  <mergeCells count="5">
    <mergeCell ref="A4:B5"/>
    <mergeCell ref="F4:M4"/>
    <mergeCell ref="C4:C5"/>
    <mergeCell ref="D4:D5"/>
    <mergeCell ref="E4:E5"/>
  </mergeCells>
  <phoneticPr fontId="7" type="noConversion"/>
  <printOptions horizontalCentered="1" verticalCentered="1"/>
  <pageMargins left="0.74803149606299213" right="0.74803149606299213" top="0.98425196850393704" bottom="0.98425196850393704" header="0.51181102362204722" footer="0.51181102362204722"/>
  <pageSetup scale="65" orientation="landscape"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6348C-C99F-493E-9F89-D944B71150FA}">
  <dimension ref="A1:A480"/>
  <sheetViews>
    <sheetView zoomScaleNormal="100" workbookViewId="0"/>
  </sheetViews>
  <sheetFormatPr baseColWidth="10" defaultRowHeight="12.5" x14ac:dyDescent="0.25"/>
  <sheetData>
    <row r="1" spans="1:1" ht="13" x14ac:dyDescent="0.3">
      <c r="A1" s="40" t="s">
        <v>275</v>
      </c>
    </row>
    <row r="3" spans="1:1" ht="13" x14ac:dyDescent="0.3">
      <c r="A3" s="40" t="s">
        <v>280</v>
      </c>
    </row>
    <row r="5" spans="1:1" x14ac:dyDescent="0.25">
      <c r="A5" t="s">
        <v>274</v>
      </c>
    </row>
    <row r="7" spans="1:1" ht="13" x14ac:dyDescent="0.3">
      <c r="A7" s="40" t="s">
        <v>281</v>
      </c>
    </row>
    <row r="9" spans="1:1" x14ac:dyDescent="0.25">
      <c r="A9" s="89" t="s">
        <v>462</v>
      </c>
    </row>
    <row r="11" spans="1:1" ht="13" x14ac:dyDescent="0.3">
      <c r="A11" s="40" t="s">
        <v>276</v>
      </c>
    </row>
    <row r="12" spans="1:1" ht="13" x14ac:dyDescent="0.3">
      <c r="A12" s="40" t="s">
        <v>277</v>
      </c>
    </row>
    <row r="14" spans="1:1" x14ac:dyDescent="0.25">
      <c r="A14" s="89" t="s">
        <v>463</v>
      </c>
    </row>
    <row r="15" spans="1:1" x14ac:dyDescent="0.25">
      <c r="A15" s="89" t="s">
        <v>464</v>
      </c>
    </row>
    <row r="17" spans="1:1" ht="13" x14ac:dyDescent="0.3">
      <c r="A17" s="40" t="s">
        <v>278</v>
      </c>
    </row>
    <row r="19" spans="1:1" x14ac:dyDescent="0.25">
      <c r="A19" t="s">
        <v>279</v>
      </c>
    </row>
    <row r="21" spans="1:1" ht="13" x14ac:dyDescent="0.3">
      <c r="A21" s="40" t="s">
        <v>282</v>
      </c>
    </row>
    <row r="23" spans="1:1" x14ac:dyDescent="0.25">
      <c r="A23" t="s">
        <v>283</v>
      </c>
    </row>
    <row r="25" spans="1:1" ht="13" x14ac:dyDescent="0.3">
      <c r="A25" s="40" t="s">
        <v>284</v>
      </c>
    </row>
    <row r="27" spans="1:1" x14ac:dyDescent="0.25">
      <c r="A27" t="s">
        <v>285</v>
      </c>
    </row>
    <row r="28" spans="1:1" x14ac:dyDescent="0.25">
      <c r="A28" t="s">
        <v>286</v>
      </c>
    </row>
    <row r="29" spans="1:1" x14ac:dyDescent="0.25">
      <c r="A29" t="s">
        <v>287</v>
      </c>
    </row>
    <row r="31" spans="1:1" ht="13" x14ac:dyDescent="0.3">
      <c r="A31" s="40" t="s">
        <v>288</v>
      </c>
    </row>
    <row r="32" spans="1:1" ht="13" x14ac:dyDescent="0.3">
      <c r="A32" s="40"/>
    </row>
    <row r="33" spans="1:1" ht="13" x14ac:dyDescent="0.3">
      <c r="A33" s="40" t="s">
        <v>289</v>
      </c>
    </row>
    <row r="34" spans="1:1" ht="13" x14ac:dyDescent="0.3">
      <c r="A34" s="40"/>
    </row>
    <row r="35" spans="1:1" x14ac:dyDescent="0.25">
      <c r="A35" s="89" t="s">
        <v>465</v>
      </c>
    </row>
    <row r="36" spans="1:1" x14ac:dyDescent="0.25">
      <c r="A36" t="s">
        <v>290</v>
      </c>
    </row>
    <row r="38" spans="1:1" ht="13" x14ac:dyDescent="0.3">
      <c r="A38" s="40" t="s">
        <v>291</v>
      </c>
    </row>
    <row r="40" spans="1:1" x14ac:dyDescent="0.25">
      <c r="A40" t="s">
        <v>292</v>
      </c>
    </row>
    <row r="42" spans="1:1" ht="13" x14ac:dyDescent="0.3">
      <c r="A42" s="40" t="s">
        <v>293</v>
      </c>
    </row>
    <row r="44" spans="1:1" x14ac:dyDescent="0.25">
      <c r="A44" t="s">
        <v>294</v>
      </c>
    </row>
    <row r="46" spans="1:1" ht="13" x14ac:dyDescent="0.3">
      <c r="A46" s="40" t="s">
        <v>295</v>
      </c>
    </row>
    <row r="48" spans="1:1" x14ac:dyDescent="0.25">
      <c r="A48" t="s">
        <v>296</v>
      </c>
    </row>
    <row r="50" spans="1:1" ht="13" x14ac:dyDescent="0.3">
      <c r="A50" s="40" t="s">
        <v>297</v>
      </c>
    </row>
    <row r="52" spans="1:1" x14ac:dyDescent="0.25">
      <c r="A52" s="89" t="s">
        <v>466</v>
      </c>
    </row>
    <row r="54" spans="1:1" ht="13" x14ac:dyDescent="0.3">
      <c r="A54" s="40" t="s">
        <v>298</v>
      </c>
    </row>
    <row r="56" spans="1:1" x14ac:dyDescent="0.25">
      <c r="A56" s="89" t="s">
        <v>467</v>
      </c>
    </row>
    <row r="57" spans="1:1" x14ac:dyDescent="0.25">
      <c r="A57" t="s">
        <v>299</v>
      </c>
    </row>
    <row r="59" spans="1:1" ht="13" x14ac:dyDescent="0.3">
      <c r="A59" s="40" t="s">
        <v>300</v>
      </c>
    </row>
    <row r="61" spans="1:1" x14ac:dyDescent="0.25">
      <c r="A61" t="s">
        <v>301</v>
      </c>
    </row>
    <row r="62" spans="1:1" x14ac:dyDescent="0.25">
      <c r="A62" t="s">
        <v>302</v>
      </c>
    </row>
    <row r="64" spans="1:1" ht="13" x14ac:dyDescent="0.3">
      <c r="A64" s="40" t="s">
        <v>303</v>
      </c>
    </row>
    <row r="66" spans="1:1" x14ac:dyDescent="0.25">
      <c r="A66" s="89" t="s">
        <v>468</v>
      </c>
    </row>
    <row r="67" spans="1:1" x14ac:dyDescent="0.25">
      <c r="A67" t="s">
        <v>302</v>
      </c>
    </row>
    <row r="69" spans="1:1" ht="13" x14ac:dyDescent="0.3">
      <c r="A69" s="40" t="s">
        <v>304</v>
      </c>
    </row>
    <row r="71" spans="1:1" x14ac:dyDescent="0.25">
      <c r="A71" t="s">
        <v>305</v>
      </c>
    </row>
    <row r="72" spans="1:1" x14ac:dyDescent="0.25">
      <c r="A72" t="s">
        <v>306</v>
      </c>
    </row>
    <row r="74" spans="1:1" ht="13" x14ac:dyDescent="0.3">
      <c r="A74" s="40" t="s">
        <v>307</v>
      </c>
    </row>
    <row r="76" spans="1:1" x14ac:dyDescent="0.25">
      <c r="A76" t="s">
        <v>308</v>
      </c>
    </row>
    <row r="78" spans="1:1" ht="13" x14ac:dyDescent="0.3">
      <c r="A78" s="40" t="s">
        <v>309</v>
      </c>
    </row>
    <row r="80" spans="1:1" x14ac:dyDescent="0.25">
      <c r="A80" t="s">
        <v>310</v>
      </c>
    </row>
    <row r="82" spans="1:1" ht="13" x14ac:dyDescent="0.3">
      <c r="A82" s="40" t="s">
        <v>311</v>
      </c>
    </row>
    <row r="84" spans="1:1" x14ac:dyDescent="0.25">
      <c r="A84" t="s">
        <v>312</v>
      </c>
    </row>
    <row r="86" spans="1:1" ht="13" x14ac:dyDescent="0.3">
      <c r="A86" s="40" t="s">
        <v>313</v>
      </c>
    </row>
    <row r="88" spans="1:1" x14ac:dyDescent="0.25">
      <c r="A88" t="s">
        <v>314</v>
      </c>
    </row>
    <row r="89" spans="1:1" x14ac:dyDescent="0.25">
      <c r="A89" t="s">
        <v>315</v>
      </c>
    </row>
    <row r="90" spans="1:1" x14ac:dyDescent="0.25">
      <c r="A90" t="s">
        <v>316</v>
      </c>
    </row>
    <row r="91" spans="1:1" x14ac:dyDescent="0.25">
      <c r="A91" t="s">
        <v>317</v>
      </c>
    </row>
    <row r="92" spans="1:1" x14ac:dyDescent="0.25">
      <c r="A92" t="s">
        <v>318</v>
      </c>
    </row>
    <row r="94" spans="1:1" ht="13" x14ac:dyDescent="0.3">
      <c r="A94" s="40" t="s">
        <v>319</v>
      </c>
    </row>
    <row r="96" spans="1:1" x14ac:dyDescent="0.25">
      <c r="A96" s="89" t="s">
        <v>469</v>
      </c>
    </row>
    <row r="97" spans="1:1" x14ac:dyDescent="0.25">
      <c r="A97" t="s">
        <v>320</v>
      </c>
    </row>
    <row r="99" spans="1:1" ht="13" x14ac:dyDescent="0.3">
      <c r="A99" s="40" t="s">
        <v>321</v>
      </c>
    </row>
    <row r="101" spans="1:1" x14ac:dyDescent="0.25">
      <c r="A101" t="s">
        <v>322</v>
      </c>
    </row>
    <row r="103" spans="1:1" ht="13" x14ac:dyDescent="0.3">
      <c r="A103" s="40" t="s">
        <v>323</v>
      </c>
    </row>
    <row r="105" spans="1:1" x14ac:dyDescent="0.25">
      <c r="A105" t="s">
        <v>324</v>
      </c>
    </row>
    <row r="106" spans="1:1" x14ac:dyDescent="0.25">
      <c r="A106" t="s">
        <v>325</v>
      </c>
    </row>
    <row r="108" spans="1:1" ht="13" x14ac:dyDescent="0.3">
      <c r="A108" s="40" t="s">
        <v>326</v>
      </c>
    </row>
    <row r="110" spans="1:1" x14ac:dyDescent="0.25">
      <c r="A110" s="89" t="s">
        <v>470</v>
      </c>
    </row>
    <row r="112" spans="1:1" ht="13" x14ac:dyDescent="0.3">
      <c r="A112" s="40" t="s">
        <v>327</v>
      </c>
    </row>
    <row r="114" spans="1:1" x14ac:dyDescent="0.25">
      <c r="A114" t="s">
        <v>328</v>
      </c>
    </row>
    <row r="116" spans="1:1" ht="13" x14ac:dyDescent="0.3">
      <c r="A116" s="40" t="s">
        <v>329</v>
      </c>
    </row>
    <row r="118" spans="1:1" x14ac:dyDescent="0.25">
      <c r="A118" s="89" t="s">
        <v>471</v>
      </c>
    </row>
    <row r="120" spans="1:1" ht="13" x14ac:dyDescent="0.3">
      <c r="A120" s="40" t="s">
        <v>330</v>
      </c>
    </row>
    <row r="122" spans="1:1" x14ac:dyDescent="0.25">
      <c r="A122" t="s">
        <v>331</v>
      </c>
    </row>
    <row r="123" spans="1:1" x14ac:dyDescent="0.25">
      <c r="A123" t="s">
        <v>332</v>
      </c>
    </row>
    <row r="125" spans="1:1" ht="13" x14ac:dyDescent="0.3">
      <c r="A125" s="40" t="s">
        <v>333</v>
      </c>
    </row>
    <row r="127" spans="1:1" x14ac:dyDescent="0.25">
      <c r="A127" t="s">
        <v>334</v>
      </c>
    </row>
    <row r="128" spans="1:1" x14ac:dyDescent="0.25">
      <c r="A128" t="s">
        <v>335</v>
      </c>
    </row>
    <row r="130" spans="1:1" ht="13" x14ac:dyDescent="0.3">
      <c r="A130" s="40" t="s">
        <v>336</v>
      </c>
    </row>
    <row r="131" spans="1:1" s="40" customFormat="1" ht="13" x14ac:dyDescent="0.3"/>
    <row r="132" spans="1:1" x14ac:dyDescent="0.25">
      <c r="A132" s="89" t="s">
        <v>472</v>
      </c>
    </row>
    <row r="133" spans="1:1" x14ac:dyDescent="0.25">
      <c r="A133" t="s">
        <v>337</v>
      </c>
    </row>
    <row r="135" spans="1:1" ht="13" x14ac:dyDescent="0.3">
      <c r="A135" s="40" t="s">
        <v>338</v>
      </c>
    </row>
    <row r="137" spans="1:1" x14ac:dyDescent="0.25">
      <c r="A137" t="s">
        <v>339</v>
      </c>
    </row>
    <row r="139" spans="1:1" ht="13" x14ac:dyDescent="0.3">
      <c r="A139" s="40" t="s">
        <v>340</v>
      </c>
    </row>
    <row r="141" spans="1:1" x14ac:dyDescent="0.25">
      <c r="A141" t="s">
        <v>341</v>
      </c>
    </row>
    <row r="142" spans="1:1" x14ac:dyDescent="0.25">
      <c r="A142" t="s">
        <v>342</v>
      </c>
    </row>
    <row r="144" spans="1:1" ht="13" x14ac:dyDescent="0.3">
      <c r="A144" s="40" t="s">
        <v>343</v>
      </c>
    </row>
    <row r="146" spans="1:1" x14ac:dyDescent="0.25">
      <c r="A146" t="s">
        <v>344</v>
      </c>
    </row>
    <row r="147" spans="1:1" x14ac:dyDescent="0.25">
      <c r="A147" s="89" t="s">
        <v>460</v>
      </c>
    </row>
    <row r="148" spans="1:1" x14ac:dyDescent="0.25">
      <c r="A148" t="s">
        <v>345</v>
      </c>
    </row>
    <row r="149" spans="1:1" x14ac:dyDescent="0.25">
      <c r="A149" s="89" t="s">
        <v>473</v>
      </c>
    </row>
    <row r="150" spans="1:1" x14ac:dyDescent="0.25">
      <c r="A150" s="89" t="s">
        <v>461</v>
      </c>
    </row>
    <row r="152" spans="1:1" ht="13" x14ac:dyDescent="0.3">
      <c r="A152" s="40" t="s">
        <v>346</v>
      </c>
    </row>
    <row r="153" spans="1:1" s="40" customFormat="1" ht="13" x14ac:dyDescent="0.3"/>
    <row r="154" spans="1:1" x14ac:dyDescent="0.25">
      <c r="A154" s="89" t="s">
        <v>474</v>
      </c>
    </row>
    <row r="155" spans="1:1" x14ac:dyDescent="0.25">
      <c r="A155" t="s">
        <v>347</v>
      </c>
    </row>
    <row r="157" spans="1:1" ht="13" x14ac:dyDescent="0.3">
      <c r="A157" s="40" t="s">
        <v>348</v>
      </c>
    </row>
    <row r="159" spans="1:1" x14ac:dyDescent="0.25">
      <c r="A159" s="89" t="s">
        <v>475</v>
      </c>
    </row>
    <row r="161" spans="1:1" ht="13" x14ac:dyDescent="0.3">
      <c r="A161" s="40" t="s">
        <v>349</v>
      </c>
    </row>
    <row r="163" spans="1:1" ht="13" x14ac:dyDescent="0.3">
      <c r="A163" s="40" t="s">
        <v>350</v>
      </c>
    </row>
    <row r="165" spans="1:1" x14ac:dyDescent="0.25">
      <c r="A165" t="s">
        <v>351</v>
      </c>
    </row>
    <row r="167" spans="1:1" ht="13" x14ac:dyDescent="0.3">
      <c r="A167" s="40" t="s">
        <v>352</v>
      </c>
    </row>
    <row r="168" spans="1:1" s="40" customFormat="1" ht="13" x14ac:dyDescent="0.3"/>
    <row r="169" spans="1:1" x14ac:dyDescent="0.25">
      <c r="A169" s="89" t="s">
        <v>459</v>
      </c>
    </row>
    <row r="171" spans="1:1" ht="13" x14ac:dyDescent="0.3">
      <c r="A171" s="40" t="s">
        <v>353</v>
      </c>
    </row>
    <row r="172" spans="1:1" x14ac:dyDescent="0.25">
      <c r="A172" s="89" t="s">
        <v>458</v>
      </c>
    </row>
    <row r="174" spans="1:1" ht="13" x14ac:dyDescent="0.3">
      <c r="A174" s="40" t="s">
        <v>354</v>
      </c>
    </row>
    <row r="175" spans="1:1" x14ac:dyDescent="0.25">
      <c r="A175" s="89" t="s">
        <v>457</v>
      </c>
    </row>
    <row r="176" spans="1:1" s="40" customFormat="1" ht="13" x14ac:dyDescent="0.3"/>
    <row r="177" spans="1:1" ht="13" x14ac:dyDescent="0.3">
      <c r="A177" s="40" t="s">
        <v>355</v>
      </c>
    </row>
    <row r="178" spans="1:1" ht="13" x14ac:dyDescent="0.3">
      <c r="A178" s="40"/>
    </row>
    <row r="179" spans="1:1" x14ac:dyDescent="0.25">
      <c r="A179" s="89" t="s">
        <v>456</v>
      </c>
    </row>
    <row r="181" spans="1:1" ht="13" x14ac:dyDescent="0.3">
      <c r="A181" s="40" t="s">
        <v>356</v>
      </c>
    </row>
    <row r="183" spans="1:1" x14ac:dyDescent="0.25">
      <c r="A183" t="s">
        <v>357</v>
      </c>
    </row>
    <row r="185" spans="1:1" ht="13" x14ac:dyDescent="0.3">
      <c r="A185" s="40" t="s">
        <v>358</v>
      </c>
    </row>
    <row r="186" spans="1:1" s="40" customFormat="1" ht="13" x14ac:dyDescent="0.3"/>
    <row r="187" spans="1:1" x14ac:dyDescent="0.25">
      <c r="A187" t="s">
        <v>359</v>
      </c>
    </row>
    <row r="189" spans="1:1" ht="13" x14ac:dyDescent="0.3">
      <c r="A189" s="40" t="s">
        <v>360</v>
      </c>
    </row>
    <row r="191" spans="1:1" x14ac:dyDescent="0.25">
      <c r="A191" t="s">
        <v>361</v>
      </c>
    </row>
    <row r="193" spans="1:1" ht="13" x14ac:dyDescent="0.3">
      <c r="A193" s="40" t="s">
        <v>362</v>
      </c>
    </row>
    <row r="195" spans="1:1" x14ac:dyDescent="0.25">
      <c r="A195" t="s">
        <v>363</v>
      </c>
    </row>
    <row r="197" spans="1:1" ht="13" x14ac:dyDescent="0.3">
      <c r="A197" s="40" t="s">
        <v>364</v>
      </c>
    </row>
    <row r="199" spans="1:1" x14ac:dyDescent="0.25">
      <c r="A199" t="s">
        <v>365</v>
      </c>
    </row>
    <row r="200" spans="1:1" s="40" customFormat="1" ht="13" x14ac:dyDescent="0.3"/>
    <row r="201" spans="1:1" ht="13" x14ac:dyDescent="0.3">
      <c r="A201" s="40" t="s">
        <v>366</v>
      </c>
    </row>
    <row r="203" spans="1:1" x14ac:dyDescent="0.25">
      <c r="A203" t="s">
        <v>367</v>
      </c>
    </row>
    <row r="205" spans="1:1" ht="13" x14ac:dyDescent="0.3">
      <c r="A205" s="40" t="s">
        <v>368</v>
      </c>
    </row>
    <row r="207" spans="1:1" x14ac:dyDescent="0.25">
      <c r="A207" t="s">
        <v>369</v>
      </c>
    </row>
    <row r="209" spans="1:1" ht="13" x14ac:dyDescent="0.3">
      <c r="A209" s="40" t="s">
        <v>370</v>
      </c>
    </row>
    <row r="211" spans="1:1" x14ac:dyDescent="0.25">
      <c r="A211" s="89" t="s">
        <v>476</v>
      </c>
    </row>
    <row r="213" spans="1:1" ht="13" x14ac:dyDescent="0.3">
      <c r="A213" s="40" t="s">
        <v>371</v>
      </c>
    </row>
    <row r="214" spans="1:1" s="40" customFormat="1" ht="13" x14ac:dyDescent="0.3"/>
    <row r="215" spans="1:1" x14ac:dyDescent="0.25">
      <c r="A215" s="89" t="s">
        <v>477</v>
      </c>
    </row>
    <row r="217" spans="1:1" ht="13" x14ac:dyDescent="0.3">
      <c r="A217" s="40" t="s">
        <v>372</v>
      </c>
    </row>
    <row r="219" spans="1:1" x14ac:dyDescent="0.25">
      <c r="A219" s="89" t="s">
        <v>478</v>
      </c>
    </row>
    <row r="221" spans="1:1" ht="13" x14ac:dyDescent="0.3">
      <c r="A221" s="40" t="s">
        <v>373</v>
      </c>
    </row>
    <row r="223" spans="1:1" x14ac:dyDescent="0.25">
      <c r="A223" s="89" t="s">
        <v>479</v>
      </c>
    </row>
    <row r="225" spans="1:1" ht="13" x14ac:dyDescent="0.3">
      <c r="A225" s="40" t="s">
        <v>374</v>
      </c>
    </row>
    <row r="227" spans="1:1" x14ac:dyDescent="0.25">
      <c r="A227" s="89" t="s">
        <v>480</v>
      </c>
    </row>
    <row r="229" spans="1:1" ht="13" x14ac:dyDescent="0.3">
      <c r="A229" s="40" t="s">
        <v>375</v>
      </c>
    </row>
    <row r="231" spans="1:1" x14ac:dyDescent="0.25">
      <c r="A231" s="89" t="s">
        <v>481</v>
      </c>
    </row>
    <row r="232" spans="1:1" s="40" customFormat="1" ht="13" x14ac:dyDescent="0.3"/>
    <row r="233" spans="1:1" ht="13" x14ac:dyDescent="0.3">
      <c r="A233" s="40" t="s">
        <v>376</v>
      </c>
    </row>
    <row r="235" spans="1:1" x14ac:dyDescent="0.25">
      <c r="A235" t="s">
        <v>377</v>
      </c>
    </row>
    <row r="237" spans="1:1" ht="13" x14ac:dyDescent="0.3">
      <c r="A237" s="40" t="s">
        <v>378</v>
      </c>
    </row>
    <row r="239" spans="1:1" x14ac:dyDescent="0.25">
      <c r="A239" t="s">
        <v>379</v>
      </c>
    </row>
    <row r="240" spans="1:1" x14ac:dyDescent="0.25">
      <c r="A240" t="s">
        <v>380</v>
      </c>
    </row>
    <row r="242" spans="1:1" ht="13" x14ac:dyDescent="0.3">
      <c r="A242" s="40" t="s">
        <v>381</v>
      </c>
    </row>
    <row r="244" spans="1:1" x14ac:dyDescent="0.25">
      <c r="A244" s="89" t="s">
        <v>482</v>
      </c>
    </row>
    <row r="246" spans="1:1" ht="13" x14ac:dyDescent="0.3">
      <c r="A246" s="40" t="s">
        <v>382</v>
      </c>
    </row>
    <row r="248" spans="1:1" x14ac:dyDescent="0.25">
      <c r="A248" s="89" t="s">
        <v>483</v>
      </c>
    </row>
    <row r="250" spans="1:1" s="40" customFormat="1" ht="13" x14ac:dyDescent="0.3">
      <c r="A250" t="s">
        <v>383</v>
      </c>
    </row>
    <row r="252" spans="1:1" x14ac:dyDescent="0.25">
      <c r="A252" s="89" t="s">
        <v>484</v>
      </c>
    </row>
    <row r="254" spans="1:1" ht="13" x14ac:dyDescent="0.3">
      <c r="A254" s="40" t="s">
        <v>384</v>
      </c>
    </row>
    <row r="256" spans="1:1" x14ac:dyDescent="0.25">
      <c r="A256" s="89" t="s">
        <v>485</v>
      </c>
    </row>
    <row r="258" spans="1:1" ht="13" x14ac:dyDescent="0.3">
      <c r="A258" s="40" t="s">
        <v>385</v>
      </c>
    </row>
    <row r="260" spans="1:1" x14ac:dyDescent="0.25">
      <c r="A260" s="89" t="s">
        <v>486</v>
      </c>
    </row>
    <row r="261" spans="1:1" x14ac:dyDescent="0.25">
      <c r="A261" s="89" t="s">
        <v>487</v>
      </c>
    </row>
    <row r="262" spans="1:1" x14ac:dyDescent="0.25">
      <c r="A262" s="89" t="s">
        <v>488</v>
      </c>
    </row>
    <row r="263" spans="1:1" x14ac:dyDescent="0.25">
      <c r="A263" t="s">
        <v>386</v>
      </c>
    </row>
    <row r="265" spans="1:1" ht="13" x14ac:dyDescent="0.3">
      <c r="A265" s="40" t="s">
        <v>387</v>
      </c>
    </row>
    <row r="267" spans="1:1" x14ac:dyDescent="0.25">
      <c r="A267" s="89" t="s">
        <v>489</v>
      </c>
    </row>
    <row r="269" spans="1:1" s="40" customFormat="1" ht="13" x14ac:dyDescent="0.3">
      <c r="A269" s="40" t="s">
        <v>388</v>
      </c>
    </row>
    <row r="270" spans="1:1" s="40" customFormat="1" ht="13" x14ac:dyDescent="0.3">
      <c r="A270"/>
    </row>
    <row r="271" spans="1:1" x14ac:dyDescent="0.25">
      <c r="A271" s="89" t="s">
        <v>490</v>
      </c>
    </row>
    <row r="273" spans="1:1" ht="13" x14ac:dyDescent="0.3">
      <c r="A273" s="40" t="s">
        <v>389</v>
      </c>
    </row>
    <row r="275" spans="1:1" x14ac:dyDescent="0.25">
      <c r="A275" t="s">
        <v>390</v>
      </c>
    </row>
    <row r="277" spans="1:1" ht="13" x14ac:dyDescent="0.3">
      <c r="A277" s="40" t="s">
        <v>391</v>
      </c>
    </row>
    <row r="279" spans="1:1" x14ac:dyDescent="0.25">
      <c r="A279" s="89" t="s">
        <v>491</v>
      </c>
    </row>
    <row r="281" spans="1:1" ht="13" x14ac:dyDescent="0.3">
      <c r="A281" s="40" t="s">
        <v>392</v>
      </c>
    </row>
    <row r="283" spans="1:1" x14ac:dyDescent="0.25">
      <c r="A283" s="89" t="s">
        <v>492</v>
      </c>
    </row>
    <row r="285" spans="1:1" ht="13" x14ac:dyDescent="0.3">
      <c r="A285" s="40" t="s">
        <v>393</v>
      </c>
    </row>
    <row r="286" spans="1:1" ht="11" customHeight="1" x14ac:dyDescent="0.25"/>
    <row r="287" spans="1:1" x14ac:dyDescent="0.25">
      <c r="A287" s="89" t="s">
        <v>493</v>
      </c>
    </row>
    <row r="289" spans="1:1" ht="13" x14ac:dyDescent="0.3">
      <c r="A289" s="40" t="s">
        <v>394</v>
      </c>
    </row>
    <row r="291" spans="1:1" x14ac:dyDescent="0.25">
      <c r="A291" s="89" t="s">
        <v>494</v>
      </c>
    </row>
    <row r="293" spans="1:1" ht="13" x14ac:dyDescent="0.3">
      <c r="A293" s="40" t="s">
        <v>395</v>
      </c>
    </row>
    <row r="294" spans="1:1" s="40" customFormat="1" ht="13" x14ac:dyDescent="0.3"/>
    <row r="295" spans="1:1" x14ac:dyDescent="0.25">
      <c r="A295" s="89" t="s">
        <v>495</v>
      </c>
    </row>
    <row r="297" spans="1:1" ht="13" x14ac:dyDescent="0.3">
      <c r="A297" s="40" t="s">
        <v>396</v>
      </c>
    </row>
    <row r="298" spans="1:1" ht="13" x14ac:dyDescent="0.3">
      <c r="A298" s="40"/>
    </row>
    <row r="299" spans="1:1" x14ac:dyDescent="0.25">
      <c r="A299" s="89" t="s">
        <v>496</v>
      </c>
    </row>
    <row r="301" spans="1:1" ht="13" x14ac:dyDescent="0.3">
      <c r="A301" s="40" t="s">
        <v>397</v>
      </c>
    </row>
    <row r="303" spans="1:1" x14ac:dyDescent="0.25">
      <c r="A303" s="89" t="s">
        <v>497</v>
      </c>
    </row>
    <row r="305" spans="1:1" ht="13" x14ac:dyDescent="0.3">
      <c r="A305" s="40" t="s">
        <v>398</v>
      </c>
    </row>
    <row r="307" spans="1:1" x14ac:dyDescent="0.25">
      <c r="A307" s="89" t="s">
        <v>498</v>
      </c>
    </row>
    <row r="309" spans="1:1" ht="13" x14ac:dyDescent="0.3">
      <c r="A309" s="40" t="s">
        <v>399</v>
      </c>
    </row>
    <row r="311" spans="1:1" x14ac:dyDescent="0.25">
      <c r="A311" s="89" t="s">
        <v>499</v>
      </c>
    </row>
    <row r="313" spans="1:1" ht="13" x14ac:dyDescent="0.3">
      <c r="A313" s="40" t="s">
        <v>400</v>
      </c>
    </row>
    <row r="315" spans="1:1" x14ac:dyDescent="0.25">
      <c r="A315" s="89" t="s">
        <v>500</v>
      </c>
    </row>
    <row r="317" spans="1:1" ht="13" x14ac:dyDescent="0.3">
      <c r="A317" s="40" t="s">
        <v>401</v>
      </c>
    </row>
    <row r="319" spans="1:1" x14ac:dyDescent="0.25">
      <c r="A319" s="89" t="s">
        <v>501</v>
      </c>
    </row>
    <row r="321" spans="1:1" ht="13" x14ac:dyDescent="0.3">
      <c r="A321" s="40" t="s">
        <v>402</v>
      </c>
    </row>
    <row r="323" spans="1:1" x14ac:dyDescent="0.25">
      <c r="A323" s="89" t="s">
        <v>502</v>
      </c>
    </row>
    <row r="324" spans="1:1" x14ac:dyDescent="0.25">
      <c r="A324" t="s">
        <v>403</v>
      </c>
    </row>
    <row r="326" spans="1:1" ht="13" x14ac:dyDescent="0.3">
      <c r="A326" s="40" t="s">
        <v>404</v>
      </c>
    </row>
    <row r="328" spans="1:1" x14ac:dyDescent="0.25">
      <c r="A328" s="89" t="s">
        <v>503</v>
      </c>
    </row>
    <row r="330" spans="1:1" ht="13" x14ac:dyDescent="0.3">
      <c r="A330" s="40" t="s">
        <v>405</v>
      </c>
    </row>
    <row r="332" spans="1:1" x14ac:dyDescent="0.25">
      <c r="A332" s="89" t="s">
        <v>504</v>
      </c>
    </row>
    <row r="334" spans="1:1" ht="13" x14ac:dyDescent="0.3">
      <c r="A334" s="40" t="s">
        <v>406</v>
      </c>
    </row>
    <row r="336" spans="1:1" x14ac:dyDescent="0.25">
      <c r="A336" s="89" t="s">
        <v>505</v>
      </c>
    </row>
    <row r="337" spans="1:1" x14ac:dyDescent="0.25">
      <c r="A337" s="89" t="s">
        <v>506</v>
      </c>
    </row>
    <row r="339" spans="1:1" ht="13" x14ac:dyDescent="0.3">
      <c r="A339" s="40" t="s">
        <v>407</v>
      </c>
    </row>
    <row r="341" spans="1:1" x14ac:dyDescent="0.25">
      <c r="A341" s="89" t="s">
        <v>507</v>
      </c>
    </row>
    <row r="343" spans="1:1" ht="13" x14ac:dyDescent="0.3">
      <c r="A343" s="40" t="s">
        <v>408</v>
      </c>
    </row>
    <row r="345" spans="1:1" x14ac:dyDescent="0.25">
      <c r="A345" s="89" t="s">
        <v>508</v>
      </c>
    </row>
    <row r="347" spans="1:1" ht="13" x14ac:dyDescent="0.3">
      <c r="A347" s="40" t="s">
        <v>409</v>
      </c>
    </row>
    <row r="349" spans="1:1" x14ac:dyDescent="0.25">
      <c r="A349" s="89" t="s">
        <v>509</v>
      </c>
    </row>
    <row r="351" spans="1:1" ht="13" x14ac:dyDescent="0.3">
      <c r="A351" s="40" t="s">
        <v>410</v>
      </c>
    </row>
    <row r="353" spans="1:1" x14ac:dyDescent="0.25">
      <c r="A353" s="89" t="s">
        <v>510</v>
      </c>
    </row>
    <row r="355" spans="1:1" ht="13" x14ac:dyDescent="0.3">
      <c r="A355" s="40" t="s">
        <v>411</v>
      </c>
    </row>
    <row r="357" spans="1:1" x14ac:dyDescent="0.25">
      <c r="A357" s="89" t="s">
        <v>511</v>
      </c>
    </row>
    <row r="358" spans="1:1" s="40" customFormat="1" ht="13" x14ac:dyDescent="0.3"/>
    <row r="359" spans="1:1" ht="13" x14ac:dyDescent="0.3">
      <c r="A359" s="40" t="s">
        <v>412</v>
      </c>
    </row>
    <row r="361" spans="1:1" x14ac:dyDescent="0.25">
      <c r="A361" t="s">
        <v>413</v>
      </c>
    </row>
    <row r="362" spans="1:1" x14ac:dyDescent="0.25">
      <c r="A362" t="s">
        <v>414</v>
      </c>
    </row>
    <row r="364" spans="1:1" ht="13" x14ac:dyDescent="0.3">
      <c r="A364" s="40" t="s">
        <v>415</v>
      </c>
    </row>
    <row r="366" spans="1:1" x14ac:dyDescent="0.25">
      <c r="A366" s="89" t="s">
        <v>512</v>
      </c>
    </row>
    <row r="368" spans="1:1" ht="13" x14ac:dyDescent="0.3">
      <c r="A368" s="40" t="s">
        <v>416</v>
      </c>
    </row>
    <row r="370" spans="1:1" x14ac:dyDescent="0.25">
      <c r="A370" t="s">
        <v>417</v>
      </c>
    </row>
    <row r="371" spans="1:1" x14ac:dyDescent="0.25">
      <c r="A371" t="s">
        <v>418</v>
      </c>
    </row>
    <row r="373" spans="1:1" ht="13" x14ac:dyDescent="0.3">
      <c r="A373" s="40" t="s">
        <v>419</v>
      </c>
    </row>
    <row r="374" spans="1:1" s="40" customFormat="1" ht="13" x14ac:dyDescent="0.3"/>
    <row r="375" spans="1:1" x14ac:dyDescent="0.25">
      <c r="A375" s="89" t="s">
        <v>513</v>
      </c>
    </row>
    <row r="376" spans="1:1" x14ac:dyDescent="0.25">
      <c r="A376" t="s">
        <v>420</v>
      </c>
    </row>
    <row r="377" spans="1:1" x14ac:dyDescent="0.25">
      <c r="A377" t="s">
        <v>421</v>
      </c>
    </row>
    <row r="378" spans="1:1" x14ac:dyDescent="0.25">
      <c r="A378" t="s">
        <v>422</v>
      </c>
    </row>
    <row r="380" spans="1:1" ht="13" x14ac:dyDescent="0.3">
      <c r="A380" s="40" t="s">
        <v>423</v>
      </c>
    </row>
    <row r="382" spans="1:1" x14ac:dyDescent="0.25">
      <c r="A382" s="89" t="s">
        <v>514</v>
      </c>
    </row>
    <row r="384" spans="1:1" ht="13" x14ac:dyDescent="0.3">
      <c r="A384" s="40" t="s">
        <v>424</v>
      </c>
    </row>
    <row r="386" spans="1:1" x14ac:dyDescent="0.25">
      <c r="A386" s="89" t="s">
        <v>515</v>
      </c>
    </row>
    <row r="388" spans="1:1" ht="13" x14ac:dyDescent="0.3">
      <c r="A388" s="40" t="s">
        <v>425</v>
      </c>
    </row>
    <row r="390" spans="1:1" ht="13" x14ac:dyDescent="0.3">
      <c r="A390" s="40" t="s">
        <v>426</v>
      </c>
    </row>
    <row r="392" spans="1:1" x14ac:dyDescent="0.25">
      <c r="A392" s="89" t="s">
        <v>516</v>
      </c>
    </row>
    <row r="393" spans="1:1" x14ac:dyDescent="0.25">
      <c r="A393" s="89" t="s">
        <v>517</v>
      </c>
    </row>
    <row r="394" spans="1:1" x14ac:dyDescent="0.25">
      <c r="A394" t="s">
        <v>427</v>
      </c>
    </row>
    <row r="395" spans="1:1" x14ac:dyDescent="0.25">
      <c r="A395" t="s">
        <v>428</v>
      </c>
    </row>
    <row r="396" spans="1:1" x14ac:dyDescent="0.25">
      <c r="A396" t="s">
        <v>429</v>
      </c>
    </row>
    <row r="398" spans="1:1" ht="13" x14ac:dyDescent="0.3">
      <c r="A398" s="40" t="s">
        <v>430</v>
      </c>
    </row>
    <row r="400" spans="1:1" ht="13" x14ac:dyDescent="0.3">
      <c r="A400" s="40" t="s">
        <v>431</v>
      </c>
    </row>
    <row r="402" spans="1:1" x14ac:dyDescent="0.25">
      <c r="A402" t="s">
        <v>432</v>
      </c>
    </row>
    <row r="403" spans="1:1" x14ac:dyDescent="0.25">
      <c r="A403" t="s">
        <v>433</v>
      </c>
    </row>
    <row r="404" spans="1:1" x14ac:dyDescent="0.25">
      <c r="A404" t="s">
        <v>434</v>
      </c>
    </row>
    <row r="405" spans="1:1" s="40" customFormat="1" ht="13" x14ac:dyDescent="0.3"/>
    <row r="406" spans="1:1" ht="13" x14ac:dyDescent="0.3">
      <c r="A406" s="40" t="s">
        <v>435</v>
      </c>
    </row>
    <row r="408" spans="1:1" ht="13" x14ac:dyDescent="0.3">
      <c r="A408" s="40" t="s">
        <v>436</v>
      </c>
    </row>
    <row r="410" spans="1:1" x14ac:dyDescent="0.25">
      <c r="A410" s="89" t="s">
        <v>518</v>
      </c>
    </row>
    <row r="412" spans="1:1" ht="13" x14ac:dyDescent="0.3">
      <c r="A412" s="40" t="s">
        <v>437</v>
      </c>
    </row>
    <row r="414" spans="1:1" x14ac:dyDescent="0.25">
      <c r="A414" s="89" t="s">
        <v>519</v>
      </c>
    </row>
    <row r="416" spans="1:1" ht="13" x14ac:dyDescent="0.3">
      <c r="A416" s="40" t="s">
        <v>438</v>
      </c>
    </row>
    <row r="418" spans="1:1" x14ac:dyDescent="0.25">
      <c r="A418" s="89" t="s">
        <v>521</v>
      </c>
    </row>
    <row r="420" spans="1:1" ht="13" x14ac:dyDescent="0.3">
      <c r="A420" s="40" t="s">
        <v>439</v>
      </c>
    </row>
    <row r="422" spans="1:1" x14ac:dyDescent="0.25">
      <c r="A422" s="89" t="s">
        <v>520</v>
      </c>
    </row>
    <row r="424" spans="1:1" ht="13" x14ac:dyDescent="0.3">
      <c r="A424" s="40" t="s">
        <v>440</v>
      </c>
    </row>
    <row r="426" spans="1:1" x14ac:dyDescent="0.25">
      <c r="A426" t="s">
        <v>441</v>
      </c>
    </row>
    <row r="428" spans="1:1" ht="13" x14ac:dyDescent="0.3">
      <c r="A428" s="40" t="s">
        <v>442</v>
      </c>
    </row>
    <row r="430" spans="1:1" x14ac:dyDescent="0.25">
      <c r="A430" s="89" t="s">
        <v>522</v>
      </c>
    </row>
    <row r="432" spans="1:1" ht="13" x14ac:dyDescent="0.3">
      <c r="A432" s="40" t="s">
        <v>443</v>
      </c>
    </row>
    <row r="434" spans="1:1" x14ac:dyDescent="0.25">
      <c r="A434" s="89" t="s">
        <v>523</v>
      </c>
    </row>
    <row r="436" spans="1:1" ht="13" x14ac:dyDescent="0.3">
      <c r="A436" s="40" t="s">
        <v>444</v>
      </c>
    </row>
    <row r="438" spans="1:1" x14ac:dyDescent="0.25">
      <c r="A438" s="89" t="s">
        <v>524</v>
      </c>
    </row>
    <row r="440" spans="1:1" ht="13" x14ac:dyDescent="0.3">
      <c r="A440" s="40" t="s">
        <v>445</v>
      </c>
    </row>
    <row r="442" spans="1:1" x14ac:dyDescent="0.25">
      <c r="A442" s="89" t="s">
        <v>525</v>
      </c>
    </row>
    <row r="444" spans="1:1" ht="13" x14ac:dyDescent="0.3">
      <c r="A444" s="40" t="s">
        <v>446</v>
      </c>
    </row>
    <row r="446" spans="1:1" x14ac:dyDescent="0.25">
      <c r="A446" s="89" t="s">
        <v>526</v>
      </c>
    </row>
    <row r="448" spans="1:1" ht="13" x14ac:dyDescent="0.3">
      <c r="A448" s="40" t="s">
        <v>447</v>
      </c>
    </row>
    <row r="450" spans="1:1" x14ac:dyDescent="0.25">
      <c r="A450" t="s">
        <v>441</v>
      </c>
    </row>
    <row r="452" spans="1:1" ht="13" x14ac:dyDescent="0.3">
      <c r="A452" s="40" t="s">
        <v>448</v>
      </c>
    </row>
    <row r="454" spans="1:1" x14ac:dyDescent="0.25">
      <c r="A454" s="89" t="s">
        <v>527</v>
      </c>
    </row>
    <row r="456" spans="1:1" ht="13" x14ac:dyDescent="0.3">
      <c r="A456" s="40" t="s">
        <v>449</v>
      </c>
    </row>
    <row r="458" spans="1:1" x14ac:dyDescent="0.25">
      <c r="A458" s="89" t="s">
        <v>528</v>
      </c>
    </row>
    <row r="460" spans="1:1" ht="13" x14ac:dyDescent="0.3">
      <c r="A460" s="40" t="s">
        <v>450</v>
      </c>
    </row>
    <row r="462" spans="1:1" x14ac:dyDescent="0.25">
      <c r="A462" s="89" t="s">
        <v>529</v>
      </c>
    </row>
    <row r="464" spans="1:1" ht="13" x14ac:dyDescent="0.3">
      <c r="A464" s="40" t="s">
        <v>451</v>
      </c>
    </row>
    <row r="466" spans="1:1" x14ac:dyDescent="0.25">
      <c r="A466" s="89" t="s">
        <v>530</v>
      </c>
    </row>
    <row r="468" spans="1:1" ht="13" x14ac:dyDescent="0.3">
      <c r="A468" s="40" t="s">
        <v>452</v>
      </c>
    </row>
    <row r="470" spans="1:1" x14ac:dyDescent="0.25">
      <c r="A470" s="89" t="s">
        <v>531</v>
      </c>
    </row>
    <row r="471" spans="1:1" ht="13" x14ac:dyDescent="0.3">
      <c r="A471" s="40"/>
    </row>
    <row r="472" spans="1:1" ht="13" x14ac:dyDescent="0.3">
      <c r="A472" s="40" t="s">
        <v>453</v>
      </c>
    </row>
    <row r="474" spans="1:1" ht="13" x14ac:dyDescent="0.3">
      <c r="A474" s="40" t="s">
        <v>454</v>
      </c>
    </row>
    <row r="476" spans="1:1" x14ac:dyDescent="0.25">
      <c r="A476" s="89" t="s">
        <v>532</v>
      </c>
    </row>
    <row r="477" spans="1:1" x14ac:dyDescent="0.25">
      <c r="A477" s="89" t="s">
        <v>455</v>
      </c>
    </row>
    <row r="478" spans="1:1" s="40" customFormat="1" ht="13" x14ac:dyDescent="0.3"/>
    <row r="479" spans="1:1" s="40" customFormat="1" ht="13" x14ac:dyDescent="0.3"/>
    <row r="480" spans="1:1" s="40" customFormat="1" ht="13"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B6DE1-0FBF-40ED-BB91-3A135774B186}">
  <dimension ref="A1:A789"/>
  <sheetViews>
    <sheetView topLeftCell="A324" zoomScale="115" zoomScaleNormal="115" workbookViewId="0">
      <selection activeCell="A336" sqref="A336:XFD336"/>
    </sheetView>
  </sheetViews>
  <sheetFormatPr baseColWidth="10" defaultRowHeight="12.5" x14ac:dyDescent="0.25"/>
  <sheetData>
    <row r="1" spans="1:1" ht="13" x14ac:dyDescent="0.3">
      <c r="A1" s="40" t="s">
        <v>533</v>
      </c>
    </row>
    <row r="3" spans="1:1" ht="13" x14ac:dyDescent="0.3">
      <c r="A3" s="40" t="s">
        <v>534</v>
      </c>
    </row>
    <row r="5" spans="1:1" ht="13" x14ac:dyDescent="0.3">
      <c r="A5" s="40" t="s">
        <v>535</v>
      </c>
    </row>
    <row r="6" spans="1:1" x14ac:dyDescent="0.25">
      <c r="A6" s="89" t="s">
        <v>946</v>
      </c>
    </row>
    <row r="8" spans="1:1" ht="13" x14ac:dyDescent="0.3">
      <c r="A8" s="40" t="s">
        <v>536</v>
      </c>
    </row>
    <row r="10" spans="1:1" x14ac:dyDescent="0.25">
      <c r="A10" s="89" t="s">
        <v>947</v>
      </c>
    </row>
    <row r="11" spans="1:1" x14ac:dyDescent="0.25">
      <c r="A11" s="89"/>
    </row>
    <row r="12" spans="1:1" ht="13" x14ac:dyDescent="0.3">
      <c r="A12" s="40" t="s">
        <v>539</v>
      </c>
    </row>
    <row r="14" spans="1:1" x14ac:dyDescent="0.25">
      <c r="A14" s="89" t="s">
        <v>948</v>
      </c>
    </row>
    <row r="16" spans="1:1" ht="13" x14ac:dyDescent="0.3">
      <c r="A16" s="40" t="s">
        <v>540</v>
      </c>
    </row>
    <row r="17" spans="1:1" x14ac:dyDescent="0.25">
      <c r="A17" t="s">
        <v>541</v>
      </c>
    </row>
    <row r="19" spans="1:1" ht="13" x14ac:dyDescent="0.3">
      <c r="A19" s="40" t="s">
        <v>542</v>
      </c>
    </row>
    <row r="21" spans="1:1" x14ac:dyDescent="0.25">
      <c r="A21" t="s">
        <v>543</v>
      </c>
    </row>
    <row r="23" spans="1:1" ht="13" x14ac:dyDescent="0.3">
      <c r="A23" s="40" t="s">
        <v>544</v>
      </c>
    </row>
    <row r="24" spans="1:1" x14ac:dyDescent="0.25">
      <c r="A24" s="89" t="s">
        <v>949</v>
      </c>
    </row>
    <row r="25" spans="1:1" x14ac:dyDescent="0.25">
      <c r="A25" t="s">
        <v>545</v>
      </c>
    </row>
    <row r="26" spans="1:1" x14ac:dyDescent="0.25">
      <c r="A26" t="s">
        <v>546</v>
      </c>
    </row>
    <row r="28" spans="1:1" ht="13" x14ac:dyDescent="0.3">
      <c r="A28" s="40" t="s">
        <v>547</v>
      </c>
    </row>
    <row r="29" spans="1:1" ht="13" x14ac:dyDescent="0.3">
      <c r="A29" s="40"/>
    </row>
    <row r="30" spans="1:1" x14ac:dyDescent="0.25">
      <c r="A30" s="89" t="s">
        <v>950</v>
      </c>
    </row>
    <row r="31" spans="1:1" x14ac:dyDescent="0.25">
      <c r="A31" t="s">
        <v>548</v>
      </c>
    </row>
    <row r="32" spans="1:1" x14ac:dyDescent="0.25">
      <c r="A32" t="s">
        <v>549</v>
      </c>
    </row>
    <row r="34" spans="1:1" ht="13" x14ac:dyDescent="0.3">
      <c r="A34" s="40" t="s">
        <v>551</v>
      </c>
    </row>
    <row r="36" spans="1:1" x14ac:dyDescent="0.25">
      <c r="A36" t="s">
        <v>552</v>
      </c>
    </row>
    <row r="37" spans="1:1" x14ac:dyDescent="0.25">
      <c r="A37" t="s">
        <v>553</v>
      </c>
    </row>
    <row r="39" spans="1:1" ht="13" x14ac:dyDescent="0.3">
      <c r="A39" s="40" t="s">
        <v>555</v>
      </c>
    </row>
    <row r="41" spans="1:1" x14ac:dyDescent="0.25">
      <c r="A41" s="89" t="s">
        <v>951</v>
      </c>
    </row>
    <row r="43" spans="1:1" ht="13" x14ac:dyDescent="0.3">
      <c r="A43" s="40" t="s">
        <v>556</v>
      </c>
    </row>
    <row r="45" spans="1:1" x14ac:dyDescent="0.25">
      <c r="A45" t="s">
        <v>557</v>
      </c>
    </row>
    <row r="47" spans="1:1" ht="13" x14ac:dyDescent="0.3">
      <c r="A47" s="40" t="s">
        <v>558</v>
      </c>
    </row>
    <row r="49" spans="1:1" x14ac:dyDescent="0.25">
      <c r="A49" t="s">
        <v>559</v>
      </c>
    </row>
    <row r="50" spans="1:1" x14ac:dyDescent="0.25">
      <c r="A50" t="s">
        <v>560</v>
      </c>
    </row>
    <row r="52" spans="1:1" ht="13" x14ac:dyDescent="0.3">
      <c r="A52" s="40" t="s">
        <v>561</v>
      </c>
    </row>
    <row r="54" spans="1:1" x14ac:dyDescent="0.25">
      <c r="A54" t="s">
        <v>562</v>
      </c>
    </row>
    <row r="56" spans="1:1" ht="13" x14ac:dyDescent="0.3">
      <c r="A56" s="40" t="s">
        <v>563</v>
      </c>
    </row>
    <row r="58" spans="1:1" x14ac:dyDescent="0.25">
      <c r="A58" t="s">
        <v>564</v>
      </c>
    </row>
    <row r="60" spans="1:1" ht="13" x14ac:dyDescent="0.3">
      <c r="A60" s="40" t="s">
        <v>565</v>
      </c>
    </row>
    <row r="62" spans="1:1" x14ac:dyDescent="0.25">
      <c r="A62" s="89" t="s">
        <v>953</v>
      </c>
    </row>
    <row r="63" spans="1:1" x14ac:dyDescent="0.25">
      <c r="A63" s="89" t="s">
        <v>954</v>
      </c>
    </row>
    <row r="64" spans="1:1" x14ac:dyDescent="0.25">
      <c r="A64" s="89" t="s">
        <v>955</v>
      </c>
    </row>
    <row r="65" spans="1:1" x14ac:dyDescent="0.25">
      <c r="A65" s="89"/>
    </row>
    <row r="66" spans="1:1" ht="13" x14ac:dyDescent="0.3">
      <c r="A66" s="40" t="s">
        <v>566</v>
      </c>
    </row>
    <row r="68" spans="1:1" x14ac:dyDescent="0.25">
      <c r="A68" t="s">
        <v>567</v>
      </c>
    </row>
    <row r="70" spans="1:1" ht="13" x14ac:dyDescent="0.3">
      <c r="A70" s="40" t="s">
        <v>568</v>
      </c>
    </row>
    <row r="72" spans="1:1" x14ac:dyDescent="0.25">
      <c r="A72" s="89" t="s">
        <v>956</v>
      </c>
    </row>
    <row r="73" spans="1:1" x14ac:dyDescent="0.25">
      <c r="A73" t="s">
        <v>569</v>
      </c>
    </row>
    <row r="75" spans="1:1" ht="13" x14ac:dyDescent="0.3">
      <c r="A75" s="40" t="s">
        <v>570</v>
      </c>
    </row>
    <row r="77" spans="1:1" x14ac:dyDescent="0.25">
      <c r="A77" t="s">
        <v>571</v>
      </c>
    </row>
    <row r="79" spans="1:1" x14ac:dyDescent="0.25">
      <c r="A79" t="s">
        <v>572</v>
      </c>
    </row>
    <row r="81" spans="1:1" x14ac:dyDescent="0.25">
      <c r="A81" t="s">
        <v>573</v>
      </c>
    </row>
    <row r="83" spans="1:1" ht="13" x14ac:dyDescent="0.3">
      <c r="A83" s="40" t="s">
        <v>576</v>
      </c>
    </row>
    <row r="85" spans="1:1" x14ac:dyDescent="0.25">
      <c r="A85" t="s">
        <v>577</v>
      </c>
    </row>
    <row r="86" spans="1:1" x14ac:dyDescent="0.25">
      <c r="A86" t="s">
        <v>578</v>
      </c>
    </row>
    <row r="88" spans="1:1" ht="13" x14ac:dyDescent="0.3">
      <c r="A88" s="40" t="s">
        <v>579</v>
      </c>
    </row>
    <row r="89" spans="1:1" ht="13" x14ac:dyDescent="0.3">
      <c r="A89" s="40"/>
    </row>
    <row r="90" spans="1:1" x14ac:dyDescent="0.25">
      <c r="A90" t="s">
        <v>580</v>
      </c>
    </row>
    <row r="92" spans="1:1" ht="13" x14ac:dyDescent="0.3">
      <c r="A92" s="40" t="s">
        <v>581</v>
      </c>
    </row>
    <row r="94" spans="1:1" ht="13" x14ac:dyDescent="0.3">
      <c r="A94" s="40" t="s">
        <v>582</v>
      </c>
    </row>
    <row r="96" spans="1:1" ht="13" x14ac:dyDescent="0.3">
      <c r="A96" s="40" t="s">
        <v>583</v>
      </c>
    </row>
    <row r="98" spans="1:1" ht="13" x14ac:dyDescent="0.3">
      <c r="A98" s="40" t="s">
        <v>584</v>
      </c>
    </row>
    <row r="99" spans="1:1" ht="13" x14ac:dyDescent="0.3">
      <c r="A99" s="40"/>
    </row>
    <row r="100" spans="1:1" x14ac:dyDescent="0.25">
      <c r="A100" s="89" t="s">
        <v>957</v>
      </c>
    </row>
    <row r="102" spans="1:1" ht="13" x14ac:dyDescent="0.3">
      <c r="A102" s="40" t="s">
        <v>958</v>
      </c>
    </row>
    <row r="103" spans="1:1" ht="13" x14ac:dyDescent="0.3">
      <c r="A103" s="40"/>
    </row>
    <row r="104" spans="1:1" ht="13" x14ac:dyDescent="0.3">
      <c r="A104" s="40" t="s">
        <v>959</v>
      </c>
    </row>
    <row r="106" spans="1:1" ht="13" x14ac:dyDescent="0.3">
      <c r="A106" s="40" t="s">
        <v>960</v>
      </c>
    </row>
    <row r="107" spans="1:1" ht="13" x14ac:dyDescent="0.3">
      <c r="A107" s="40"/>
    </row>
    <row r="108" spans="1:1" ht="13" x14ac:dyDescent="0.3">
      <c r="A108" s="40" t="s">
        <v>961</v>
      </c>
    </row>
    <row r="110" spans="1:1" ht="13" x14ac:dyDescent="0.3">
      <c r="A110" s="40" t="s">
        <v>584</v>
      </c>
    </row>
    <row r="112" spans="1:1" x14ac:dyDescent="0.25">
      <c r="A112" t="s">
        <v>585</v>
      </c>
    </row>
    <row r="113" spans="1:1" x14ac:dyDescent="0.25">
      <c r="A113" t="s">
        <v>586</v>
      </c>
    </row>
    <row r="115" spans="1:1" ht="13" x14ac:dyDescent="0.3">
      <c r="A115" s="40" t="s">
        <v>587</v>
      </c>
    </row>
    <row r="117" spans="1:1" x14ac:dyDescent="0.25">
      <c r="A117" t="s">
        <v>588</v>
      </c>
    </row>
    <row r="118" spans="1:1" x14ac:dyDescent="0.25">
      <c r="A118" t="s">
        <v>589</v>
      </c>
    </row>
    <row r="120" spans="1:1" ht="13" x14ac:dyDescent="0.3">
      <c r="A120" s="40" t="s">
        <v>590</v>
      </c>
    </row>
    <row r="122" spans="1:1" x14ac:dyDescent="0.25">
      <c r="A122" t="s">
        <v>591</v>
      </c>
    </row>
    <row r="123" spans="1:1" x14ac:dyDescent="0.25">
      <c r="A123" t="s">
        <v>592</v>
      </c>
    </row>
    <row r="125" spans="1:1" ht="13" x14ac:dyDescent="0.3">
      <c r="A125" s="40" t="s">
        <v>593</v>
      </c>
    </row>
    <row r="127" spans="1:1" x14ac:dyDescent="0.25">
      <c r="A127" s="89" t="s">
        <v>962</v>
      </c>
    </row>
    <row r="129" spans="1:1" ht="13" x14ac:dyDescent="0.3">
      <c r="A129" s="40" t="s">
        <v>594</v>
      </c>
    </row>
    <row r="131" spans="1:1" x14ac:dyDescent="0.25">
      <c r="A131" s="89" t="s">
        <v>963</v>
      </c>
    </row>
    <row r="132" spans="1:1" x14ac:dyDescent="0.25">
      <c r="A132" t="s">
        <v>595</v>
      </c>
    </row>
    <row r="134" spans="1:1" ht="13" x14ac:dyDescent="0.3">
      <c r="A134" s="40" t="s">
        <v>596</v>
      </c>
    </row>
    <row r="136" spans="1:1" x14ac:dyDescent="0.25">
      <c r="A136" t="s">
        <v>597</v>
      </c>
    </row>
    <row r="138" spans="1:1" ht="13" x14ac:dyDescent="0.3">
      <c r="A138" s="40" t="s">
        <v>598</v>
      </c>
    </row>
    <row r="140" spans="1:1" x14ac:dyDescent="0.25">
      <c r="A140" t="s">
        <v>599</v>
      </c>
    </row>
    <row r="142" spans="1:1" ht="13" x14ac:dyDescent="0.3">
      <c r="A142" s="40" t="s">
        <v>600</v>
      </c>
    </row>
    <row r="144" spans="1:1" x14ac:dyDescent="0.25">
      <c r="A144" t="s">
        <v>601</v>
      </c>
    </row>
    <row r="146" spans="1:1" ht="13" x14ac:dyDescent="0.3">
      <c r="A146" s="40" t="s">
        <v>602</v>
      </c>
    </row>
    <row r="148" spans="1:1" x14ac:dyDescent="0.25">
      <c r="A148" t="s">
        <v>603</v>
      </c>
    </row>
    <row r="150" spans="1:1" ht="13" x14ac:dyDescent="0.3">
      <c r="A150" s="40" t="s">
        <v>604</v>
      </c>
    </row>
    <row r="152" spans="1:1" x14ac:dyDescent="0.25">
      <c r="A152" t="s">
        <v>605</v>
      </c>
    </row>
    <row r="153" spans="1:1" x14ac:dyDescent="0.25">
      <c r="A153" t="s">
        <v>606</v>
      </c>
    </row>
    <row r="154" spans="1:1" x14ac:dyDescent="0.25">
      <c r="A154" t="s">
        <v>607</v>
      </c>
    </row>
    <row r="156" spans="1:1" ht="13" x14ac:dyDescent="0.3">
      <c r="A156" s="40" t="s">
        <v>608</v>
      </c>
    </row>
    <row r="158" spans="1:1" x14ac:dyDescent="0.25">
      <c r="A158" t="s">
        <v>609</v>
      </c>
    </row>
    <row r="160" spans="1:1" ht="13" x14ac:dyDescent="0.3">
      <c r="A160" s="40" t="s">
        <v>610</v>
      </c>
    </row>
    <row r="162" spans="1:1" x14ac:dyDescent="0.25">
      <c r="A162" t="s">
        <v>611</v>
      </c>
    </row>
    <row r="164" spans="1:1" ht="13" x14ac:dyDescent="0.3">
      <c r="A164" s="40" t="s">
        <v>612</v>
      </c>
    </row>
    <row r="166" spans="1:1" x14ac:dyDescent="0.25">
      <c r="A166" t="s">
        <v>613</v>
      </c>
    </row>
    <row r="167" spans="1:1" x14ac:dyDescent="0.25">
      <c r="A167" t="s">
        <v>614</v>
      </c>
    </row>
    <row r="169" spans="1:1" ht="13" x14ac:dyDescent="0.3">
      <c r="A169" s="40" t="s">
        <v>615</v>
      </c>
    </row>
    <row r="170" spans="1:1" x14ac:dyDescent="0.25">
      <c r="A170" t="s">
        <v>616</v>
      </c>
    </row>
    <row r="171" spans="1:1" x14ac:dyDescent="0.25">
      <c r="A171" t="s">
        <v>617</v>
      </c>
    </row>
    <row r="172" spans="1:1" x14ac:dyDescent="0.25">
      <c r="A172" t="s">
        <v>618</v>
      </c>
    </row>
    <row r="173" spans="1:1" x14ac:dyDescent="0.25">
      <c r="A173" t="s">
        <v>619</v>
      </c>
    </row>
    <row r="175" spans="1:1" ht="13" x14ac:dyDescent="0.3">
      <c r="A175" s="40" t="s">
        <v>967</v>
      </c>
    </row>
    <row r="177" spans="1:1" x14ac:dyDescent="0.25">
      <c r="A177" s="89" t="s">
        <v>966</v>
      </c>
    </row>
    <row r="179" spans="1:1" ht="13" x14ac:dyDescent="0.3">
      <c r="A179" s="40" t="s">
        <v>620</v>
      </c>
    </row>
    <row r="181" spans="1:1" x14ac:dyDescent="0.25">
      <c r="A181" s="89" t="s">
        <v>965</v>
      </c>
    </row>
    <row r="183" spans="1:1" ht="13" x14ac:dyDescent="0.3">
      <c r="A183" s="40" t="s">
        <v>621</v>
      </c>
    </row>
    <row r="185" spans="1:1" x14ac:dyDescent="0.25">
      <c r="A185" s="89" t="s">
        <v>969</v>
      </c>
    </row>
    <row r="187" spans="1:1" ht="13" x14ac:dyDescent="0.3">
      <c r="A187" s="40" t="s">
        <v>623</v>
      </c>
    </row>
    <row r="188" spans="1:1" s="40" customFormat="1" ht="13" x14ac:dyDescent="0.3"/>
    <row r="189" spans="1:1" x14ac:dyDescent="0.25">
      <c r="A189" s="89" t="s">
        <v>964</v>
      </c>
    </row>
    <row r="190" spans="1:1" x14ac:dyDescent="0.25">
      <c r="A190" s="89"/>
    </row>
    <row r="191" spans="1:1" ht="13" x14ac:dyDescent="0.3">
      <c r="A191" s="40" t="s">
        <v>624</v>
      </c>
    </row>
    <row r="193" spans="1:1" x14ac:dyDescent="0.25">
      <c r="A193" s="89" t="s">
        <v>968</v>
      </c>
    </row>
    <row r="195" spans="1:1" ht="13" x14ac:dyDescent="0.3">
      <c r="A195" s="40" t="s">
        <v>625</v>
      </c>
    </row>
    <row r="197" spans="1:1" x14ac:dyDescent="0.25">
      <c r="A197" t="s">
        <v>626</v>
      </c>
    </row>
    <row r="199" spans="1:1" ht="13" x14ac:dyDescent="0.3">
      <c r="A199" s="40" t="s">
        <v>627</v>
      </c>
    </row>
    <row r="201" spans="1:1" ht="13" x14ac:dyDescent="0.3">
      <c r="A201" s="40" t="s">
        <v>628</v>
      </c>
    </row>
    <row r="203" spans="1:1" x14ac:dyDescent="0.25">
      <c r="A203" t="s">
        <v>629</v>
      </c>
    </row>
    <row r="205" spans="1:1" ht="13" x14ac:dyDescent="0.3">
      <c r="A205" s="40" t="s">
        <v>630</v>
      </c>
    </row>
    <row r="207" spans="1:1" x14ac:dyDescent="0.25">
      <c r="A207" t="s">
        <v>631</v>
      </c>
    </row>
    <row r="209" spans="1:1" ht="13" x14ac:dyDescent="0.3">
      <c r="A209" s="40" t="s">
        <v>632</v>
      </c>
    </row>
    <row r="211" spans="1:1" x14ac:dyDescent="0.25">
      <c r="A211" t="s">
        <v>633</v>
      </c>
    </row>
    <row r="213" spans="1:1" ht="13" x14ac:dyDescent="0.3">
      <c r="A213" s="40" t="s">
        <v>634</v>
      </c>
    </row>
    <row r="214" spans="1:1" ht="13" x14ac:dyDescent="0.3">
      <c r="A214" s="40"/>
    </row>
    <row r="215" spans="1:1" x14ac:dyDescent="0.25">
      <c r="A215" s="89" t="s">
        <v>970</v>
      </c>
    </row>
    <row r="216" spans="1:1" x14ac:dyDescent="0.25">
      <c r="A216" s="89"/>
    </row>
    <row r="217" spans="1:1" ht="13" x14ac:dyDescent="0.3">
      <c r="A217" s="40" t="s">
        <v>635</v>
      </c>
    </row>
    <row r="219" spans="1:1" x14ac:dyDescent="0.25">
      <c r="A219" t="s">
        <v>636</v>
      </c>
    </row>
    <row r="221" spans="1:1" ht="13" x14ac:dyDescent="0.3">
      <c r="A221" s="40" t="s">
        <v>637</v>
      </c>
    </row>
    <row r="223" spans="1:1" x14ac:dyDescent="0.25">
      <c r="A223" t="s">
        <v>638</v>
      </c>
    </row>
    <row r="225" spans="1:1" ht="13" x14ac:dyDescent="0.3">
      <c r="A225" s="40" t="s">
        <v>639</v>
      </c>
    </row>
    <row r="227" spans="1:1" x14ac:dyDescent="0.25">
      <c r="A227" t="s">
        <v>640</v>
      </c>
    </row>
    <row r="229" spans="1:1" ht="13" x14ac:dyDescent="0.3">
      <c r="A229" s="40" t="s">
        <v>641</v>
      </c>
    </row>
    <row r="231" spans="1:1" x14ac:dyDescent="0.25">
      <c r="A231" s="89" t="s">
        <v>971</v>
      </c>
    </row>
    <row r="232" spans="1:1" x14ac:dyDescent="0.25">
      <c r="A232" s="89"/>
    </row>
    <row r="233" spans="1:1" ht="13" x14ac:dyDescent="0.3">
      <c r="A233" s="40" t="s">
        <v>642</v>
      </c>
    </row>
    <row r="235" spans="1:1" x14ac:dyDescent="0.25">
      <c r="A235" t="s">
        <v>643</v>
      </c>
    </row>
    <row r="237" spans="1:1" ht="13" x14ac:dyDescent="0.3">
      <c r="A237" s="40" t="s">
        <v>644</v>
      </c>
    </row>
    <row r="239" spans="1:1" x14ac:dyDescent="0.25">
      <c r="A239" s="89" t="s">
        <v>972</v>
      </c>
    </row>
    <row r="240" spans="1:1" x14ac:dyDescent="0.25">
      <c r="A240" t="s">
        <v>645</v>
      </c>
    </row>
    <row r="242" spans="1:1" ht="13" x14ac:dyDescent="0.3">
      <c r="A242" s="40" t="s">
        <v>646</v>
      </c>
    </row>
    <row r="244" spans="1:1" x14ac:dyDescent="0.25">
      <c r="A244" s="89" t="s">
        <v>973</v>
      </c>
    </row>
    <row r="246" spans="1:1" x14ac:dyDescent="0.25">
      <c r="A246" s="89" t="s">
        <v>974</v>
      </c>
    </row>
    <row r="247" spans="1:1" s="40" customFormat="1" ht="13" x14ac:dyDescent="0.3"/>
    <row r="248" spans="1:1" ht="13" x14ac:dyDescent="0.3">
      <c r="A248" s="40" t="s">
        <v>648</v>
      </c>
    </row>
    <row r="250" spans="1:1" x14ac:dyDescent="0.25">
      <c r="A250" t="s">
        <v>649</v>
      </c>
    </row>
    <row r="252" spans="1:1" ht="13" x14ac:dyDescent="0.3">
      <c r="A252" s="40" t="s">
        <v>650</v>
      </c>
    </row>
    <row r="254" spans="1:1" x14ac:dyDescent="0.25">
      <c r="A254" s="89" t="s">
        <v>975</v>
      </c>
    </row>
    <row r="256" spans="1:1" ht="13" x14ac:dyDescent="0.3">
      <c r="A256" s="40" t="s">
        <v>651</v>
      </c>
    </row>
    <row r="258" spans="1:1" x14ac:dyDescent="0.25">
      <c r="A258" t="s">
        <v>652</v>
      </c>
    </row>
    <row r="260" spans="1:1" ht="13" x14ac:dyDescent="0.3">
      <c r="A260" s="40" t="s">
        <v>653</v>
      </c>
    </row>
    <row r="262" spans="1:1" x14ac:dyDescent="0.25">
      <c r="A262" s="89" t="s">
        <v>976</v>
      </c>
    </row>
    <row r="263" spans="1:1" x14ac:dyDescent="0.25">
      <c r="A263" s="89" t="s">
        <v>654</v>
      </c>
    </row>
    <row r="265" spans="1:1" ht="13" x14ac:dyDescent="0.3">
      <c r="A265" s="40" t="s">
        <v>655</v>
      </c>
    </row>
    <row r="267" spans="1:1" x14ac:dyDescent="0.25">
      <c r="A267" s="89" t="s">
        <v>977</v>
      </c>
    </row>
    <row r="268" spans="1:1" x14ac:dyDescent="0.25">
      <c r="A268" s="89"/>
    </row>
    <row r="269" spans="1:1" ht="13" x14ac:dyDescent="0.3">
      <c r="A269" s="40" t="s">
        <v>656</v>
      </c>
    </row>
    <row r="270" spans="1:1" s="40" customFormat="1" ht="13" x14ac:dyDescent="0.3"/>
    <row r="271" spans="1:1" x14ac:dyDescent="0.25">
      <c r="A271" s="89" t="s">
        <v>978</v>
      </c>
    </row>
    <row r="272" spans="1:1" x14ac:dyDescent="0.25">
      <c r="A272" s="89"/>
    </row>
    <row r="273" spans="1:1" ht="13" x14ac:dyDescent="0.3">
      <c r="A273" s="40" t="s">
        <v>657</v>
      </c>
    </row>
    <row r="275" spans="1:1" x14ac:dyDescent="0.25">
      <c r="A275" s="89" t="s">
        <v>979</v>
      </c>
    </row>
    <row r="276" spans="1:1" x14ac:dyDescent="0.25">
      <c r="A276" s="89"/>
    </row>
    <row r="277" spans="1:1" ht="13" x14ac:dyDescent="0.3">
      <c r="A277" s="40" t="s">
        <v>659</v>
      </c>
    </row>
    <row r="279" spans="1:1" x14ac:dyDescent="0.25">
      <c r="A279" s="89" t="s">
        <v>980</v>
      </c>
    </row>
    <row r="280" spans="1:1" x14ac:dyDescent="0.25">
      <c r="A280" s="89"/>
    </row>
    <row r="281" spans="1:1" ht="13" x14ac:dyDescent="0.3">
      <c r="A281" s="40" t="s">
        <v>660</v>
      </c>
    </row>
    <row r="283" spans="1:1" x14ac:dyDescent="0.25">
      <c r="A283" s="89" t="s">
        <v>981</v>
      </c>
    </row>
    <row r="284" spans="1:1" x14ac:dyDescent="0.25">
      <c r="A284" t="s">
        <v>662</v>
      </c>
    </row>
    <row r="287" spans="1:1" ht="13" x14ac:dyDescent="0.3">
      <c r="A287" s="40" t="s">
        <v>663</v>
      </c>
    </row>
    <row r="288" spans="1:1" s="40" customFormat="1" ht="13" x14ac:dyDescent="0.3"/>
    <row r="289" spans="1:1" x14ac:dyDescent="0.25">
      <c r="A289" s="89" t="s">
        <v>982</v>
      </c>
    </row>
    <row r="290" spans="1:1" x14ac:dyDescent="0.25">
      <c r="A290" s="89"/>
    </row>
    <row r="291" spans="1:1" ht="13" x14ac:dyDescent="0.3">
      <c r="A291" s="40" t="s">
        <v>664</v>
      </c>
    </row>
    <row r="293" spans="1:1" x14ac:dyDescent="0.25">
      <c r="A293" s="89" t="s">
        <v>983</v>
      </c>
    </row>
    <row r="294" spans="1:1" x14ac:dyDescent="0.25">
      <c r="A294" s="89"/>
    </row>
    <row r="295" spans="1:1" x14ac:dyDescent="0.25">
      <c r="A295" t="s">
        <v>665</v>
      </c>
    </row>
    <row r="297" spans="1:1" x14ac:dyDescent="0.25">
      <c r="A297" s="89" t="s">
        <v>984</v>
      </c>
    </row>
    <row r="298" spans="1:1" x14ac:dyDescent="0.25">
      <c r="A298" s="89"/>
    </row>
    <row r="299" spans="1:1" x14ac:dyDescent="0.25">
      <c r="A299" t="s">
        <v>666</v>
      </c>
    </row>
    <row r="301" spans="1:1" x14ac:dyDescent="0.25">
      <c r="A301" s="89" t="s">
        <v>985</v>
      </c>
    </row>
    <row r="302" spans="1:1" x14ac:dyDescent="0.25">
      <c r="A302" s="89"/>
    </row>
    <row r="303" spans="1:1" x14ac:dyDescent="0.25">
      <c r="A303" t="s">
        <v>667</v>
      </c>
    </row>
    <row r="305" spans="1:1" x14ac:dyDescent="0.25">
      <c r="A305" s="89" t="s">
        <v>986</v>
      </c>
    </row>
    <row r="306" spans="1:1" x14ac:dyDescent="0.25">
      <c r="A306" s="89"/>
    </row>
    <row r="307" spans="1:1" x14ac:dyDescent="0.25">
      <c r="A307" t="s">
        <v>668</v>
      </c>
    </row>
    <row r="309" spans="1:1" x14ac:dyDescent="0.25">
      <c r="A309" s="89" t="s">
        <v>987</v>
      </c>
    </row>
    <row r="311" spans="1:1" x14ac:dyDescent="0.25">
      <c r="A311" t="s">
        <v>671</v>
      </c>
    </row>
    <row r="313" spans="1:1" x14ac:dyDescent="0.25">
      <c r="A313" s="89" t="s">
        <v>988</v>
      </c>
    </row>
    <row r="314" spans="1:1" x14ac:dyDescent="0.25">
      <c r="A314" s="89"/>
    </row>
    <row r="315" spans="1:1" x14ac:dyDescent="0.25">
      <c r="A315" t="s">
        <v>672</v>
      </c>
    </row>
    <row r="317" spans="1:1" x14ac:dyDescent="0.25">
      <c r="A317" s="89" t="s">
        <v>989</v>
      </c>
    </row>
    <row r="318" spans="1:1" x14ac:dyDescent="0.25">
      <c r="A318" s="89"/>
    </row>
    <row r="319" spans="1:1" x14ac:dyDescent="0.25">
      <c r="A319" t="s">
        <v>674</v>
      </c>
    </row>
    <row r="321" spans="1:1" x14ac:dyDescent="0.25">
      <c r="A321" s="89" t="s">
        <v>990</v>
      </c>
    </row>
    <row r="322" spans="1:1" x14ac:dyDescent="0.25">
      <c r="A322" s="89"/>
    </row>
    <row r="323" spans="1:1" x14ac:dyDescent="0.25">
      <c r="A323" t="s">
        <v>677</v>
      </c>
    </row>
    <row r="325" spans="1:1" x14ac:dyDescent="0.25">
      <c r="A325" s="89" t="s">
        <v>991</v>
      </c>
    </row>
    <row r="326" spans="1:1" x14ac:dyDescent="0.25">
      <c r="A326" s="89"/>
    </row>
    <row r="327" spans="1:1" x14ac:dyDescent="0.25">
      <c r="A327" t="s">
        <v>678</v>
      </c>
    </row>
    <row r="329" spans="1:1" x14ac:dyDescent="0.25">
      <c r="A329" s="89" t="s">
        <v>992</v>
      </c>
    </row>
    <row r="330" spans="1:1" x14ac:dyDescent="0.25">
      <c r="A330" s="89"/>
    </row>
    <row r="331" spans="1:1" x14ac:dyDescent="0.25">
      <c r="A331" t="s">
        <v>679</v>
      </c>
    </row>
    <row r="333" spans="1:1" x14ac:dyDescent="0.25">
      <c r="A333" s="89" t="s">
        <v>993</v>
      </c>
    </row>
    <row r="334" spans="1:1" x14ac:dyDescent="0.25">
      <c r="A334" s="89"/>
    </row>
    <row r="335" spans="1:1" x14ac:dyDescent="0.25">
      <c r="A335" t="s">
        <v>680</v>
      </c>
    </row>
    <row r="337" spans="1:1" x14ac:dyDescent="0.25">
      <c r="A337" t="s">
        <v>681</v>
      </c>
    </row>
    <row r="338" spans="1:1" x14ac:dyDescent="0.25">
      <c r="A338" t="s">
        <v>682</v>
      </c>
    </row>
    <row r="339" spans="1:1" x14ac:dyDescent="0.25">
      <c r="A339" t="s">
        <v>537</v>
      </c>
    </row>
    <row r="340" spans="1:1" x14ac:dyDescent="0.25">
      <c r="A340" t="s">
        <v>683</v>
      </c>
    </row>
    <row r="341" spans="1:1" x14ac:dyDescent="0.25">
      <c r="A341" t="s">
        <v>574</v>
      </c>
    </row>
    <row r="342" spans="1:1" x14ac:dyDescent="0.25">
      <c r="A342" t="s">
        <v>684</v>
      </c>
    </row>
    <row r="343" spans="1:1" x14ac:dyDescent="0.25">
      <c r="A343" t="s">
        <v>685</v>
      </c>
    </row>
    <row r="344" spans="1:1" x14ac:dyDescent="0.25">
      <c r="A344" t="s">
        <v>686</v>
      </c>
    </row>
    <row r="345" spans="1:1" x14ac:dyDescent="0.25">
      <c r="A345" t="s">
        <v>687</v>
      </c>
    </row>
    <row r="346" spans="1:1" x14ac:dyDescent="0.25">
      <c r="A346" t="s">
        <v>688</v>
      </c>
    </row>
    <row r="347" spans="1:1" x14ac:dyDescent="0.25">
      <c r="A347" t="s">
        <v>689</v>
      </c>
    </row>
    <row r="348" spans="1:1" x14ac:dyDescent="0.25">
      <c r="A348" t="s">
        <v>690</v>
      </c>
    </row>
    <row r="349" spans="1:1" x14ac:dyDescent="0.25">
      <c r="A349" t="s">
        <v>691</v>
      </c>
    </row>
    <row r="350" spans="1:1" x14ac:dyDescent="0.25">
      <c r="A350" t="s">
        <v>692</v>
      </c>
    </row>
    <row r="351" spans="1:1" x14ac:dyDescent="0.25">
      <c r="A351" t="s">
        <v>693</v>
      </c>
    </row>
    <row r="352" spans="1:1" x14ac:dyDescent="0.25">
      <c r="A352" t="s">
        <v>669</v>
      </c>
    </row>
    <row r="353" spans="1:1" x14ac:dyDescent="0.25">
      <c r="A353" t="s">
        <v>694</v>
      </c>
    </row>
    <row r="354" spans="1:1" x14ac:dyDescent="0.25">
      <c r="A354" t="s">
        <v>669</v>
      </c>
    </row>
    <row r="355" spans="1:1" x14ac:dyDescent="0.25">
      <c r="A355" t="s">
        <v>695</v>
      </c>
    </row>
    <row r="356" spans="1:1" x14ac:dyDescent="0.25">
      <c r="A356" t="s">
        <v>669</v>
      </c>
    </row>
    <row r="357" spans="1:1" x14ac:dyDescent="0.25">
      <c r="A357" t="s">
        <v>696</v>
      </c>
    </row>
    <row r="358" spans="1:1" x14ac:dyDescent="0.25">
      <c r="A358" t="s">
        <v>697</v>
      </c>
    </row>
    <row r="359" spans="1:1" x14ac:dyDescent="0.25">
      <c r="A359" t="s">
        <v>698</v>
      </c>
    </row>
    <row r="360" spans="1:1" x14ac:dyDescent="0.25">
      <c r="A360" t="s">
        <v>669</v>
      </c>
    </row>
    <row r="361" spans="1:1" x14ac:dyDescent="0.25">
      <c r="A361" t="s">
        <v>699</v>
      </c>
    </row>
    <row r="362" spans="1:1" x14ac:dyDescent="0.25">
      <c r="A362" t="s">
        <v>669</v>
      </c>
    </row>
    <row r="363" spans="1:1" x14ac:dyDescent="0.25">
      <c r="A363" t="s">
        <v>700</v>
      </c>
    </row>
    <row r="364" spans="1:1" x14ac:dyDescent="0.25">
      <c r="A364" t="s">
        <v>701</v>
      </c>
    </row>
    <row r="365" spans="1:1" x14ac:dyDescent="0.25">
      <c r="A365" t="s">
        <v>702</v>
      </c>
    </row>
    <row r="366" spans="1:1" x14ac:dyDescent="0.25">
      <c r="A366" t="s">
        <v>703</v>
      </c>
    </row>
    <row r="367" spans="1:1" x14ac:dyDescent="0.25">
      <c r="A367" t="s">
        <v>537</v>
      </c>
    </row>
    <row r="368" spans="1:1" x14ac:dyDescent="0.25">
      <c r="A368" t="s">
        <v>704</v>
      </c>
    </row>
    <row r="369" spans="1:1" x14ac:dyDescent="0.25">
      <c r="A369" t="s">
        <v>622</v>
      </c>
    </row>
    <row r="370" spans="1:1" x14ac:dyDescent="0.25">
      <c r="A370" t="s">
        <v>658</v>
      </c>
    </row>
    <row r="371" spans="1:1" x14ac:dyDescent="0.25">
      <c r="A371" t="s">
        <v>705</v>
      </c>
    </row>
    <row r="372" spans="1:1" x14ac:dyDescent="0.25">
      <c r="A372" t="s">
        <v>706</v>
      </c>
    </row>
    <row r="373" spans="1:1" x14ac:dyDescent="0.25">
      <c r="A373" t="s">
        <v>537</v>
      </c>
    </row>
    <row r="374" spans="1:1" x14ac:dyDescent="0.25">
      <c r="A374" t="s">
        <v>707</v>
      </c>
    </row>
    <row r="375" spans="1:1" x14ac:dyDescent="0.25">
      <c r="A375" t="s">
        <v>574</v>
      </c>
    </row>
    <row r="376" spans="1:1" x14ac:dyDescent="0.25">
      <c r="A376" t="s">
        <v>670</v>
      </c>
    </row>
    <row r="377" spans="1:1" x14ac:dyDescent="0.25">
      <c r="A377" t="s">
        <v>708</v>
      </c>
    </row>
    <row r="378" spans="1:1" x14ac:dyDescent="0.25">
      <c r="A378" t="s">
        <v>709</v>
      </c>
    </row>
    <row r="379" spans="1:1" x14ac:dyDescent="0.25">
      <c r="A379" t="s">
        <v>710</v>
      </c>
    </row>
    <row r="380" spans="1:1" x14ac:dyDescent="0.25">
      <c r="A380" t="s">
        <v>711</v>
      </c>
    </row>
    <row r="381" spans="1:1" x14ac:dyDescent="0.25">
      <c r="A381" t="s">
        <v>537</v>
      </c>
    </row>
    <row r="382" spans="1:1" x14ac:dyDescent="0.25">
      <c r="A382" t="s">
        <v>712</v>
      </c>
    </row>
    <row r="383" spans="1:1" x14ac:dyDescent="0.25">
      <c r="A383" t="s">
        <v>675</v>
      </c>
    </row>
    <row r="384" spans="1:1" x14ac:dyDescent="0.25">
      <c r="A384" t="s">
        <v>676</v>
      </c>
    </row>
    <row r="385" spans="1:1" x14ac:dyDescent="0.25">
      <c r="A385" t="s">
        <v>713</v>
      </c>
    </row>
    <row r="386" spans="1:1" x14ac:dyDescent="0.25">
      <c r="A386" t="s">
        <v>714</v>
      </c>
    </row>
    <row r="387" spans="1:1" x14ac:dyDescent="0.25">
      <c r="A387" t="s">
        <v>715</v>
      </c>
    </row>
    <row r="388" spans="1:1" x14ac:dyDescent="0.25">
      <c r="A388" t="s">
        <v>716</v>
      </c>
    </row>
    <row r="389" spans="1:1" x14ac:dyDescent="0.25">
      <c r="A389" t="s">
        <v>537</v>
      </c>
    </row>
    <row r="390" spans="1:1" x14ac:dyDescent="0.25">
      <c r="A390" t="s">
        <v>704</v>
      </c>
    </row>
    <row r="391" spans="1:1" x14ac:dyDescent="0.25">
      <c r="A391" t="s">
        <v>675</v>
      </c>
    </row>
    <row r="392" spans="1:1" x14ac:dyDescent="0.25">
      <c r="A392" t="s">
        <v>717</v>
      </c>
    </row>
    <row r="393" spans="1:1" x14ac:dyDescent="0.25">
      <c r="A393" t="s">
        <v>718</v>
      </c>
    </row>
    <row r="394" spans="1:1" x14ac:dyDescent="0.25">
      <c r="A394" t="s">
        <v>719</v>
      </c>
    </row>
    <row r="395" spans="1:1" x14ac:dyDescent="0.25">
      <c r="A395" t="s">
        <v>661</v>
      </c>
    </row>
    <row r="396" spans="1:1" x14ac:dyDescent="0.25">
      <c r="A396" t="s">
        <v>720</v>
      </c>
    </row>
    <row r="397" spans="1:1" x14ac:dyDescent="0.25">
      <c r="A397" t="s">
        <v>537</v>
      </c>
    </row>
    <row r="398" spans="1:1" x14ac:dyDescent="0.25">
      <c r="A398" t="s">
        <v>712</v>
      </c>
    </row>
    <row r="399" spans="1:1" x14ac:dyDescent="0.25">
      <c r="A399" t="s">
        <v>574</v>
      </c>
    </row>
    <row r="400" spans="1:1" x14ac:dyDescent="0.25">
      <c r="A400" t="s">
        <v>670</v>
      </c>
    </row>
    <row r="401" spans="1:1" x14ac:dyDescent="0.25">
      <c r="A401" t="s">
        <v>721</v>
      </c>
    </row>
    <row r="402" spans="1:1" x14ac:dyDescent="0.25">
      <c r="A402" t="s">
        <v>722</v>
      </c>
    </row>
    <row r="403" spans="1:1" x14ac:dyDescent="0.25">
      <c r="A403" t="s">
        <v>723</v>
      </c>
    </row>
    <row r="404" spans="1:1" x14ac:dyDescent="0.25">
      <c r="A404" t="s">
        <v>724</v>
      </c>
    </row>
    <row r="405" spans="1:1" x14ac:dyDescent="0.25">
      <c r="A405" t="s">
        <v>725</v>
      </c>
    </row>
    <row r="406" spans="1:1" x14ac:dyDescent="0.25">
      <c r="A406" t="s">
        <v>537</v>
      </c>
    </row>
    <row r="407" spans="1:1" x14ac:dyDescent="0.25">
      <c r="A407" t="s">
        <v>726</v>
      </c>
    </row>
    <row r="408" spans="1:1" x14ac:dyDescent="0.25">
      <c r="A408" t="s">
        <v>574</v>
      </c>
    </row>
    <row r="409" spans="1:1" x14ac:dyDescent="0.25">
      <c r="A409" t="s">
        <v>727</v>
      </c>
    </row>
    <row r="410" spans="1:1" x14ac:dyDescent="0.25">
      <c r="A410" t="s">
        <v>728</v>
      </c>
    </row>
    <row r="411" spans="1:1" x14ac:dyDescent="0.25">
      <c r="A411" t="s">
        <v>729</v>
      </c>
    </row>
    <row r="412" spans="1:1" x14ac:dyDescent="0.25">
      <c r="A412" t="s">
        <v>730</v>
      </c>
    </row>
    <row r="413" spans="1:1" x14ac:dyDescent="0.25">
      <c r="A413" t="s">
        <v>537</v>
      </c>
    </row>
    <row r="414" spans="1:1" x14ac:dyDescent="0.25">
      <c r="A414" t="s">
        <v>731</v>
      </c>
    </row>
    <row r="415" spans="1:1" x14ac:dyDescent="0.25">
      <c r="A415" t="s">
        <v>574</v>
      </c>
    </row>
    <row r="416" spans="1:1" x14ac:dyDescent="0.25">
      <c r="A416" t="s">
        <v>732</v>
      </c>
    </row>
    <row r="417" spans="1:1" x14ac:dyDescent="0.25">
      <c r="A417" t="s">
        <v>733</v>
      </c>
    </row>
    <row r="418" spans="1:1" x14ac:dyDescent="0.25">
      <c r="A418" t="s">
        <v>734</v>
      </c>
    </row>
    <row r="419" spans="1:1" x14ac:dyDescent="0.25">
      <c r="A419" t="s">
        <v>735</v>
      </c>
    </row>
    <row r="420" spans="1:1" ht="25" x14ac:dyDescent="0.25">
      <c r="A420" s="91" t="s">
        <v>537</v>
      </c>
    </row>
    <row r="421" spans="1:1" x14ac:dyDescent="0.25">
      <c r="A421" t="s">
        <v>554</v>
      </c>
    </row>
    <row r="422" spans="1:1" x14ac:dyDescent="0.25">
      <c r="A422" t="s">
        <v>622</v>
      </c>
    </row>
    <row r="423" spans="1:1" x14ac:dyDescent="0.25">
      <c r="A423" t="s">
        <v>717</v>
      </c>
    </row>
    <row r="424" spans="1:1" x14ac:dyDescent="0.25">
      <c r="A424" t="s">
        <v>736</v>
      </c>
    </row>
    <row r="425" spans="1:1" x14ac:dyDescent="0.25">
      <c r="A425" t="s">
        <v>737</v>
      </c>
    </row>
    <row r="426" spans="1:1" x14ac:dyDescent="0.25">
      <c r="A426" t="s">
        <v>738</v>
      </c>
    </row>
    <row r="427" spans="1:1" x14ac:dyDescent="0.25">
      <c r="A427" t="s">
        <v>739</v>
      </c>
    </row>
    <row r="428" spans="1:1" x14ac:dyDescent="0.25">
      <c r="A428" t="s">
        <v>537</v>
      </c>
    </row>
    <row r="429" spans="1:1" x14ac:dyDescent="0.25">
      <c r="A429" t="s">
        <v>712</v>
      </c>
    </row>
    <row r="430" spans="1:1" x14ac:dyDescent="0.25">
      <c r="A430" t="s">
        <v>574</v>
      </c>
    </row>
    <row r="431" spans="1:1" x14ac:dyDescent="0.25">
      <c r="A431" t="s">
        <v>740</v>
      </c>
    </row>
    <row r="432" spans="1:1" x14ac:dyDescent="0.25">
      <c r="A432" t="s">
        <v>741</v>
      </c>
    </row>
    <row r="433" spans="1:1" x14ac:dyDescent="0.25">
      <c r="A433" t="s">
        <v>742</v>
      </c>
    </row>
    <row r="434" spans="1:1" x14ac:dyDescent="0.25">
      <c r="A434" t="s">
        <v>743</v>
      </c>
    </row>
    <row r="435" spans="1:1" x14ac:dyDescent="0.25">
      <c r="A435" t="s">
        <v>744</v>
      </c>
    </row>
    <row r="436" spans="1:1" x14ac:dyDescent="0.25">
      <c r="A436" t="s">
        <v>745</v>
      </c>
    </row>
    <row r="437" spans="1:1" x14ac:dyDescent="0.25">
      <c r="A437" t="s">
        <v>537</v>
      </c>
    </row>
    <row r="438" spans="1:1" x14ac:dyDescent="0.25">
      <c r="A438" t="s">
        <v>746</v>
      </c>
    </row>
    <row r="439" spans="1:1" x14ac:dyDescent="0.25">
      <c r="A439" t="s">
        <v>675</v>
      </c>
    </row>
    <row r="440" spans="1:1" x14ac:dyDescent="0.25">
      <c r="A440" t="s">
        <v>747</v>
      </c>
    </row>
    <row r="441" spans="1:1" x14ac:dyDescent="0.25">
      <c r="A441" t="s">
        <v>748</v>
      </c>
    </row>
    <row r="442" spans="1:1" x14ac:dyDescent="0.25">
      <c r="A442" t="s">
        <v>749</v>
      </c>
    </row>
    <row r="443" spans="1:1" x14ac:dyDescent="0.25">
      <c r="A443" t="s">
        <v>537</v>
      </c>
    </row>
    <row r="444" spans="1:1" x14ac:dyDescent="0.25">
      <c r="A444" t="s">
        <v>554</v>
      </c>
    </row>
    <row r="445" spans="1:1" x14ac:dyDescent="0.25">
      <c r="A445" t="s">
        <v>574</v>
      </c>
    </row>
    <row r="446" spans="1:1" x14ac:dyDescent="0.25">
      <c r="A446" t="s">
        <v>575</v>
      </c>
    </row>
    <row r="447" spans="1:1" x14ac:dyDescent="0.25">
      <c r="A447" t="s">
        <v>750</v>
      </c>
    </row>
    <row r="448" spans="1:1" x14ac:dyDescent="0.25">
      <c r="A448" t="s">
        <v>751</v>
      </c>
    </row>
    <row r="449" spans="1:1" x14ac:dyDescent="0.25">
      <c r="A449" t="s">
        <v>752</v>
      </c>
    </row>
    <row r="450" spans="1:1" x14ac:dyDescent="0.25">
      <c r="A450" t="s">
        <v>753</v>
      </c>
    </row>
    <row r="451" spans="1:1" x14ac:dyDescent="0.25">
      <c r="A451" t="s">
        <v>754</v>
      </c>
    </row>
    <row r="452" spans="1:1" x14ac:dyDescent="0.25">
      <c r="A452" t="s">
        <v>537</v>
      </c>
    </row>
    <row r="453" spans="1:1" x14ac:dyDescent="0.25">
      <c r="A453" t="s">
        <v>554</v>
      </c>
    </row>
    <row r="454" spans="1:1" x14ac:dyDescent="0.25">
      <c r="A454" t="s">
        <v>574</v>
      </c>
    </row>
    <row r="455" spans="1:1" x14ac:dyDescent="0.25">
      <c r="A455" t="s">
        <v>575</v>
      </c>
    </row>
    <row r="456" spans="1:1" x14ac:dyDescent="0.25">
      <c r="A456" t="s">
        <v>755</v>
      </c>
    </row>
    <row r="457" spans="1:1" x14ac:dyDescent="0.25">
      <c r="A457" t="s">
        <v>756</v>
      </c>
    </row>
    <row r="458" spans="1:1" x14ac:dyDescent="0.25">
      <c r="A458" t="s">
        <v>537</v>
      </c>
    </row>
    <row r="459" spans="1:1" x14ac:dyDescent="0.25">
      <c r="A459" t="s">
        <v>757</v>
      </c>
    </row>
    <row r="460" spans="1:1" x14ac:dyDescent="0.25">
      <c r="A460" t="s">
        <v>574</v>
      </c>
    </row>
    <row r="461" spans="1:1" x14ac:dyDescent="0.25">
      <c r="A461" t="s">
        <v>758</v>
      </c>
    </row>
    <row r="462" spans="1:1" x14ac:dyDescent="0.25">
      <c r="A462" t="s">
        <v>759</v>
      </c>
    </row>
    <row r="463" spans="1:1" x14ac:dyDescent="0.25">
      <c r="A463" t="s">
        <v>760</v>
      </c>
    </row>
    <row r="464" spans="1:1" x14ac:dyDescent="0.25">
      <c r="A464" t="s">
        <v>761</v>
      </c>
    </row>
    <row r="465" spans="1:1" x14ac:dyDescent="0.25">
      <c r="A465" t="s">
        <v>537</v>
      </c>
    </row>
    <row r="466" spans="1:1" x14ac:dyDescent="0.25">
      <c r="A466" t="s">
        <v>554</v>
      </c>
    </row>
    <row r="467" spans="1:1" x14ac:dyDescent="0.25">
      <c r="A467" t="s">
        <v>574</v>
      </c>
    </row>
    <row r="468" spans="1:1" x14ac:dyDescent="0.25">
      <c r="A468" t="s">
        <v>575</v>
      </c>
    </row>
    <row r="469" spans="1:1" x14ac:dyDescent="0.25">
      <c r="A469" t="s">
        <v>762</v>
      </c>
    </row>
    <row r="470" spans="1:1" x14ac:dyDescent="0.25">
      <c r="A470" t="s">
        <v>763</v>
      </c>
    </row>
    <row r="471" spans="1:1" x14ac:dyDescent="0.25">
      <c r="A471" t="s">
        <v>537</v>
      </c>
    </row>
    <row r="472" spans="1:1" x14ac:dyDescent="0.25">
      <c r="A472" t="s">
        <v>554</v>
      </c>
    </row>
    <row r="473" spans="1:1" x14ac:dyDescent="0.25">
      <c r="A473" t="s">
        <v>574</v>
      </c>
    </row>
    <row r="474" spans="1:1" x14ac:dyDescent="0.25">
      <c r="A474" t="s">
        <v>764</v>
      </c>
    </row>
    <row r="475" spans="1:1" x14ac:dyDescent="0.25">
      <c r="A475" t="s">
        <v>765</v>
      </c>
    </row>
    <row r="476" spans="1:1" x14ac:dyDescent="0.25">
      <c r="A476" t="s">
        <v>766</v>
      </c>
    </row>
    <row r="477" spans="1:1" x14ac:dyDescent="0.25">
      <c r="A477" t="s">
        <v>537</v>
      </c>
    </row>
    <row r="478" spans="1:1" x14ac:dyDescent="0.25">
      <c r="A478" t="s">
        <v>767</v>
      </c>
    </row>
    <row r="479" spans="1:1" x14ac:dyDescent="0.25">
      <c r="A479" t="s">
        <v>574</v>
      </c>
    </row>
    <row r="480" spans="1:1" x14ac:dyDescent="0.25">
      <c r="A480" t="s">
        <v>575</v>
      </c>
    </row>
    <row r="481" spans="1:1" x14ac:dyDescent="0.25">
      <c r="A481" t="s">
        <v>768</v>
      </c>
    </row>
    <row r="482" spans="1:1" x14ac:dyDescent="0.25">
      <c r="A482" t="s">
        <v>769</v>
      </c>
    </row>
    <row r="483" spans="1:1" x14ac:dyDescent="0.25">
      <c r="A483" t="s">
        <v>770</v>
      </c>
    </row>
    <row r="484" spans="1:1" x14ac:dyDescent="0.25">
      <c r="A484" t="s">
        <v>771</v>
      </c>
    </row>
    <row r="485" spans="1:1" x14ac:dyDescent="0.25">
      <c r="A485" t="s">
        <v>772</v>
      </c>
    </row>
    <row r="486" spans="1:1" x14ac:dyDescent="0.25">
      <c r="A486" t="s">
        <v>773</v>
      </c>
    </row>
    <row r="487" spans="1:1" x14ac:dyDescent="0.25">
      <c r="A487" t="s">
        <v>537</v>
      </c>
    </row>
    <row r="488" spans="1:1" x14ac:dyDescent="0.25">
      <c r="A488" t="s">
        <v>774</v>
      </c>
    </row>
    <row r="489" spans="1:1" x14ac:dyDescent="0.25">
      <c r="A489" t="s">
        <v>574</v>
      </c>
    </row>
    <row r="490" spans="1:1" x14ac:dyDescent="0.25">
      <c r="A490" t="s">
        <v>732</v>
      </c>
    </row>
    <row r="491" spans="1:1" x14ac:dyDescent="0.25">
      <c r="A491" t="s">
        <v>775</v>
      </c>
    </row>
    <row r="492" spans="1:1" x14ac:dyDescent="0.25">
      <c r="A492" t="s">
        <v>776</v>
      </c>
    </row>
    <row r="493" spans="1:1" x14ac:dyDescent="0.25">
      <c r="A493" t="s">
        <v>537</v>
      </c>
    </row>
    <row r="494" spans="1:1" x14ac:dyDescent="0.25">
      <c r="A494" t="s">
        <v>731</v>
      </c>
    </row>
    <row r="495" spans="1:1" x14ac:dyDescent="0.25">
      <c r="A495" t="s">
        <v>574</v>
      </c>
    </row>
    <row r="496" spans="1:1" x14ac:dyDescent="0.25">
      <c r="A496" t="s">
        <v>777</v>
      </c>
    </row>
    <row r="497" spans="1:1" x14ac:dyDescent="0.25">
      <c r="A497" t="s">
        <v>778</v>
      </c>
    </row>
    <row r="498" spans="1:1" x14ac:dyDescent="0.25">
      <c r="A498" t="s">
        <v>779</v>
      </c>
    </row>
    <row r="499" spans="1:1" x14ac:dyDescent="0.25">
      <c r="A499" t="s">
        <v>537</v>
      </c>
    </row>
    <row r="500" spans="1:1" x14ac:dyDescent="0.25">
      <c r="A500" t="s">
        <v>731</v>
      </c>
    </row>
    <row r="501" spans="1:1" x14ac:dyDescent="0.25">
      <c r="A501" t="s">
        <v>574</v>
      </c>
    </row>
    <row r="502" spans="1:1" x14ac:dyDescent="0.25">
      <c r="A502" t="s">
        <v>732</v>
      </c>
    </row>
    <row r="503" spans="1:1" x14ac:dyDescent="0.25">
      <c r="A503" t="s">
        <v>780</v>
      </c>
    </row>
    <row r="504" spans="1:1" x14ac:dyDescent="0.25">
      <c r="A504" t="s">
        <v>781</v>
      </c>
    </row>
    <row r="505" spans="1:1" x14ac:dyDescent="0.25">
      <c r="A505" t="s">
        <v>537</v>
      </c>
    </row>
    <row r="506" spans="1:1" x14ac:dyDescent="0.25">
      <c r="A506" t="s">
        <v>731</v>
      </c>
    </row>
    <row r="507" spans="1:1" x14ac:dyDescent="0.25">
      <c r="A507" t="s">
        <v>574</v>
      </c>
    </row>
    <row r="508" spans="1:1" x14ac:dyDescent="0.25">
      <c r="A508" t="s">
        <v>732</v>
      </c>
    </row>
    <row r="509" spans="1:1" x14ac:dyDescent="0.25">
      <c r="A509" t="s">
        <v>782</v>
      </c>
    </row>
    <row r="510" spans="1:1" x14ac:dyDescent="0.25">
      <c r="A510" t="s">
        <v>783</v>
      </c>
    </row>
    <row r="511" spans="1:1" x14ac:dyDescent="0.25">
      <c r="A511" t="s">
        <v>537</v>
      </c>
    </row>
    <row r="512" spans="1:1" x14ac:dyDescent="0.25">
      <c r="A512" t="s">
        <v>554</v>
      </c>
    </row>
    <row r="513" spans="1:1" x14ac:dyDescent="0.25">
      <c r="A513" t="s">
        <v>574</v>
      </c>
    </row>
    <row r="514" spans="1:1" x14ac:dyDescent="0.25">
      <c r="A514" t="s">
        <v>784</v>
      </c>
    </row>
    <row r="515" spans="1:1" x14ac:dyDescent="0.25">
      <c r="A515" t="s">
        <v>785</v>
      </c>
    </row>
    <row r="516" spans="1:1" x14ac:dyDescent="0.25">
      <c r="A516" t="s">
        <v>786</v>
      </c>
    </row>
    <row r="517" spans="1:1" x14ac:dyDescent="0.25">
      <c r="A517" t="s">
        <v>537</v>
      </c>
    </row>
    <row r="518" spans="1:1" x14ac:dyDescent="0.25">
      <c r="A518" t="s">
        <v>731</v>
      </c>
    </row>
    <row r="519" spans="1:1" x14ac:dyDescent="0.25">
      <c r="A519" t="s">
        <v>574</v>
      </c>
    </row>
    <row r="520" spans="1:1" x14ac:dyDescent="0.25">
      <c r="A520" t="s">
        <v>732</v>
      </c>
    </row>
    <row r="521" spans="1:1" x14ac:dyDescent="0.25">
      <c r="A521" t="s">
        <v>787</v>
      </c>
    </row>
    <row r="522" spans="1:1" x14ac:dyDescent="0.25">
      <c r="A522" t="s">
        <v>788</v>
      </c>
    </row>
    <row r="523" spans="1:1" x14ac:dyDescent="0.25">
      <c r="A523" t="s">
        <v>537</v>
      </c>
    </row>
    <row r="524" spans="1:1" x14ac:dyDescent="0.25">
      <c r="A524" t="s">
        <v>731</v>
      </c>
    </row>
    <row r="525" spans="1:1" x14ac:dyDescent="0.25">
      <c r="A525" t="s">
        <v>574</v>
      </c>
    </row>
    <row r="526" spans="1:1" x14ac:dyDescent="0.25">
      <c r="A526" t="s">
        <v>784</v>
      </c>
    </row>
    <row r="527" spans="1:1" x14ac:dyDescent="0.25">
      <c r="A527" t="s">
        <v>789</v>
      </c>
    </row>
    <row r="528" spans="1:1" x14ac:dyDescent="0.25">
      <c r="A528" t="s">
        <v>790</v>
      </c>
    </row>
    <row r="529" spans="1:1" x14ac:dyDescent="0.25">
      <c r="A529" t="s">
        <v>537</v>
      </c>
    </row>
    <row r="530" spans="1:1" x14ac:dyDescent="0.25">
      <c r="A530" t="s">
        <v>731</v>
      </c>
    </row>
    <row r="531" spans="1:1" x14ac:dyDescent="0.25">
      <c r="A531" t="s">
        <v>574</v>
      </c>
    </row>
    <row r="532" spans="1:1" x14ac:dyDescent="0.25">
      <c r="A532" t="s">
        <v>784</v>
      </c>
    </row>
    <row r="533" spans="1:1" x14ac:dyDescent="0.25">
      <c r="A533" t="s">
        <v>791</v>
      </c>
    </row>
    <row r="534" spans="1:1" x14ac:dyDescent="0.25">
      <c r="A534" t="s">
        <v>792</v>
      </c>
    </row>
    <row r="535" spans="1:1" x14ac:dyDescent="0.25">
      <c r="A535" t="s">
        <v>793</v>
      </c>
    </row>
    <row r="536" spans="1:1" x14ac:dyDescent="0.25">
      <c r="A536" t="s">
        <v>794</v>
      </c>
    </row>
    <row r="537" spans="1:1" x14ac:dyDescent="0.25">
      <c r="A537" t="s">
        <v>537</v>
      </c>
    </row>
    <row r="538" spans="1:1" x14ac:dyDescent="0.25">
      <c r="A538" t="s">
        <v>731</v>
      </c>
    </row>
    <row r="539" spans="1:1" x14ac:dyDescent="0.25">
      <c r="A539" t="s">
        <v>675</v>
      </c>
    </row>
    <row r="540" spans="1:1" x14ac:dyDescent="0.25">
      <c r="A540" t="s">
        <v>795</v>
      </c>
    </row>
    <row r="541" spans="1:1" x14ac:dyDescent="0.25">
      <c r="A541" t="s">
        <v>796</v>
      </c>
    </row>
    <row r="542" spans="1:1" x14ac:dyDescent="0.25">
      <c r="A542" t="s">
        <v>797</v>
      </c>
    </row>
    <row r="543" spans="1:1" x14ac:dyDescent="0.25">
      <c r="A543" t="s">
        <v>798</v>
      </c>
    </row>
    <row r="544" spans="1:1" x14ac:dyDescent="0.25">
      <c r="A544" t="s">
        <v>537</v>
      </c>
    </row>
    <row r="545" spans="1:1" x14ac:dyDescent="0.25">
      <c r="A545" t="s">
        <v>731</v>
      </c>
    </row>
    <row r="546" spans="1:1" x14ac:dyDescent="0.25">
      <c r="A546" t="s">
        <v>675</v>
      </c>
    </row>
    <row r="547" spans="1:1" x14ac:dyDescent="0.25">
      <c r="A547" t="s">
        <v>795</v>
      </c>
    </row>
    <row r="548" spans="1:1" x14ac:dyDescent="0.25">
      <c r="A548" t="s">
        <v>799</v>
      </c>
    </row>
    <row r="549" spans="1:1" x14ac:dyDescent="0.25">
      <c r="A549" t="s">
        <v>800</v>
      </c>
    </row>
    <row r="550" spans="1:1" x14ac:dyDescent="0.25">
      <c r="A550" t="s">
        <v>801</v>
      </c>
    </row>
    <row r="551" spans="1:1" x14ac:dyDescent="0.25">
      <c r="A551" t="s">
        <v>537</v>
      </c>
    </row>
    <row r="552" spans="1:1" x14ac:dyDescent="0.25">
      <c r="A552" t="s">
        <v>802</v>
      </c>
    </row>
    <row r="553" spans="1:1" x14ac:dyDescent="0.25">
      <c r="A553" t="s">
        <v>675</v>
      </c>
    </row>
    <row r="554" spans="1:1" x14ac:dyDescent="0.25">
      <c r="A554" t="s">
        <v>803</v>
      </c>
    </row>
    <row r="555" spans="1:1" x14ac:dyDescent="0.25">
      <c r="A555" t="s">
        <v>804</v>
      </c>
    </row>
    <row r="556" spans="1:1" x14ac:dyDescent="0.25">
      <c r="A556" t="s">
        <v>805</v>
      </c>
    </row>
    <row r="557" spans="1:1" x14ac:dyDescent="0.25">
      <c r="A557" t="s">
        <v>537</v>
      </c>
    </row>
    <row r="558" spans="1:1" x14ac:dyDescent="0.25">
      <c r="A558" t="s">
        <v>550</v>
      </c>
    </row>
    <row r="559" spans="1:1" x14ac:dyDescent="0.25">
      <c r="A559" t="s">
        <v>574</v>
      </c>
    </row>
    <row r="560" spans="1:1" x14ac:dyDescent="0.25">
      <c r="A560" t="s">
        <v>575</v>
      </c>
    </row>
    <row r="561" spans="1:1" x14ac:dyDescent="0.25">
      <c r="A561" t="s">
        <v>806</v>
      </c>
    </row>
    <row r="562" spans="1:1" x14ac:dyDescent="0.25">
      <c r="A562" t="s">
        <v>807</v>
      </c>
    </row>
    <row r="563" spans="1:1" x14ac:dyDescent="0.25">
      <c r="A563" t="s">
        <v>808</v>
      </c>
    </row>
    <row r="564" spans="1:1" x14ac:dyDescent="0.25">
      <c r="A564" t="s">
        <v>809</v>
      </c>
    </row>
    <row r="565" spans="1:1" x14ac:dyDescent="0.25">
      <c r="A565" t="s">
        <v>810</v>
      </c>
    </row>
    <row r="566" spans="1:1" x14ac:dyDescent="0.25">
      <c r="A566" t="s">
        <v>811</v>
      </c>
    </row>
    <row r="567" spans="1:1" x14ac:dyDescent="0.25">
      <c r="A567" t="s">
        <v>812</v>
      </c>
    </row>
    <row r="568" spans="1:1" x14ac:dyDescent="0.25">
      <c r="A568" t="s">
        <v>537</v>
      </c>
    </row>
    <row r="569" spans="1:1" x14ac:dyDescent="0.25">
      <c r="A569" t="s">
        <v>550</v>
      </c>
    </row>
    <row r="570" spans="1:1" x14ac:dyDescent="0.25">
      <c r="A570" t="s">
        <v>574</v>
      </c>
    </row>
    <row r="571" spans="1:1" x14ac:dyDescent="0.25">
      <c r="A571" t="s">
        <v>758</v>
      </c>
    </row>
    <row r="572" spans="1:1" x14ac:dyDescent="0.25">
      <c r="A572" t="s">
        <v>813</v>
      </c>
    </row>
    <row r="573" spans="1:1" x14ac:dyDescent="0.25">
      <c r="A573" t="s">
        <v>814</v>
      </c>
    </row>
    <row r="574" spans="1:1" x14ac:dyDescent="0.25">
      <c r="A574" t="s">
        <v>815</v>
      </c>
    </row>
    <row r="575" spans="1:1" x14ac:dyDescent="0.25">
      <c r="A575" t="s">
        <v>816</v>
      </c>
    </row>
    <row r="576" spans="1:1" x14ac:dyDescent="0.25">
      <c r="A576" t="s">
        <v>537</v>
      </c>
    </row>
    <row r="577" spans="1:1" x14ac:dyDescent="0.25">
      <c r="A577" t="s">
        <v>817</v>
      </c>
    </row>
    <row r="578" spans="1:1" x14ac:dyDescent="0.25">
      <c r="A578" t="s">
        <v>574</v>
      </c>
    </row>
    <row r="579" spans="1:1" x14ac:dyDescent="0.25">
      <c r="A579" t="s">
        <v>758</v>
      </c>
    </row>
    <row r="580" spans="1:1" x14ac:dyDescent="0.25">
      <c r="A580" t="s">
        <v>818</v>
      </c>
    </row>
    <row r="581" spans="1:1" x14ac:dyDescent="0.25">
      <c r="A581" t="s">
        <v>819</v>
      </c>
    </row>
    <row r="582" spans="1:1" x14ac:dyDescent="0.25">
      <c r="A582" t="s">
        <v>820</v>
      </c>
    </row>
    <row r="583" spans="1:1" x14ac:dyDescent="0.25">
      <c r="A583" t="s">
        <v>537</v>
      </c>
    </row>
    <row r="584" spans="1:1" x14ac:dyDescent="0.25">
      <c r="A584" t="s">
        <v>673</v>
      </c>
    </row>
    <row r="585" spans="1:1" x14ac:dyDescent="0.25">
      <c r="A585" t="s">
        <v>574</v>
      </c>
    </row>
    <row r="586" spans="1:1" x14ac:dyDescent="0.25">
      <c r="A586" t="s">
        <v>758</v>
      </c>
    </row>
    <row r="587" spans="1:1" x14ac:dyDescent="0.25">
      <c r="A587" t="s">
        <v>821</v>
      </c>
    </row>
    <row r="588" spans="1:1" x14ac:dyDescent="0.25">
      <c r="A588" t="s">
        <v>822</v>
      </c>
    </row>
    <row r="589" spans="1:1" x14ac:dyDescent="0.25">
      <c r="A589" t="s">
        <v>823</v>
      </c>
    </row>
    <row r="590" spans="1:1" x14ac:dyDescent="0.25">
      <c r="A590" t="s">
        <v>824</v>
      </c>
    </row>
    <row r="591" spans="1:1" x14ac:dyDescent="0.25">
      <c r="A591" t="s">
        <v>825</v>
      </c>
    </row>
    <row r="592" spans="1:1" x14ac:dyDescent="0.25">
      <c r="A592" t="s">
        <v>826</v>
      </c>
    </row>
    <row r="593" spans="1:1" x14ac:dyDescent="0.25">
      <c r="A593" t="s">
        <v>827</v>
      </c>
    </row>
    <row r="594" spans="1:1" x14ac:dyDescent="0.25">
      <c r="A594" t="s">
        <v>828</v>
      </c>
    </row>
    <row r="595" spans="1:1" x14ac:dyDescent="0.25">
      <c r="A595" t="s">
        <v>829</v>
      </c>
    </row>
    <row r="596" spans="1:1" x14ac:dyDescent="0.25">
      <c r="A596" t="s">
        <v>830</v>
      </c>
    </row>
    <row r="597" spans="1:1" x14ac:dyDescent="0.25">
      <c r="A597" t="s">
        <v>831</v>
      </c>
    </row>
    <row r="598" spans="1:1" x14ac:dyDescent="0.25">
      <c r="A598" t="s">
        <v>832</v>
      </c>
    </row>
    <row r="599" spans="1:1" x14ac:dyDescent="0.25">
      <c r="A599" t="s">
        <v>833</v>
      </c>
    </row>
    <row r="600" spans="1:1" x14ac:dyDescent="0.25">
      <c r="A600" t="s">
        <v>834</v>
      </c>
    </row>
    <row r="601" spans="1:1" x14ac:dyDescent="0.25">
      <c r="A601" t="s">
        <v>835</v>
      </c>
    </row>
    <row r="602" spans="1:1" x14ac:dyDescent="0.25">
      <c r="A602" t="s">
        <v>836</v>
      </c>
    </row>
    <row r="603" spans="1:1" x14ac:dyDescent="0.25">
      <c r="A603" t="s">
        <v>837</v>
      </c>
    </row>
    <row r="604" spans="1:1" x14ac:dyDescent="0.25">
      <c r="A604" t="s">
        <v>838</v>
      </c>
    </row>
    <row r="605" spans="1:1" x14ac:dyDescent="0.25">
      <c r="A605" t="s">
        <v>839</v>
      </c>
    </row>
    <row r="606" spans="1:1" x14ac:dyDescent="0.25">
      <c r="A606" t="s">
        <v>840</v>
      </c>
    </row>
    <row r="607" spans="1:1" x14ac:dyDescent="0.25">
      <c r="A607" t="s">
        <v>537</v>
      </c>
    </row>
    <row r="608" spans="1:1" x14ac:dyDescent="0.25">
      <c r="A608" t="s">
        <v>841</v>
      </c>
    </row>
    <row r="609" spans="1:1" x14ac:dyDescent="0.25">
      <c r="A609" t="s">
        <v>574</v>
      </c>
    </row>
    <row r="610" spans="1:1" x14ac:dyDescent="0.25">
      <c r="A610" t="s">
        <v>842</v>
      </c>
    </row>
    <row r="611" spans="1:1" x14ac:dyDescent="0.25">
      <c r="A611" t="s">
        <v>843</v>
      </c>
    </row>
    <row r="612" spans="1:1" x14ac:dyDescent="0.25">
      <c r="A612" t="s">
        <v>844</v>
      </c>
    </row>
    <row r="613" spans="1:1" x14ac:dyDescent="0.25">
      <c r="A613" t="s">
        <v>845</v>
      </c>
    </row>
    <row r="614" spans="1:1" x14ac:dyDescent="0.25">
      <c r="A614" t="s">
        <v>846</v>
      </c>
    </row>
    <row r="615" spans="1:1" x14ac:dyDescent="0.25">
      <c r="A615" t="s">
        <v>537</v>
      </c>
    </row>
    <row r="616" spans="1:1" x14ac:dyDescent="0.25">
      <c r="A616" t="s">
        <v>847</v>
      </c>
    </row>
    <row r="617" spans="1:1" x14ac:dyDescent="0.25">
      <c r="A617" t="s">
        <v>574</v>
      </c>
    </row>
    <row r="618" spans="1:1" x14ac:dyDescent="0.25">
      <c r="A618" t="s">
        <v>732</v>
      </c>
    </row>
    <row r="619" spans="1:1" x14ac:dyDescent="0.25">
      <c r="A619" t="s">
        <v>848</v>
      </c>
    </row>
    <row r="620" spans="1:1" x14ac:dyDescent="0.25">
      <c r="A620" t="s">
        <v>849</v>
      </c>
    </row>
    <row r="621" spans="1:1" x14ac:dyDescent="0.25">
      <c r="A621" t="s">
        <v>850</v>
      </c>
    </row>
    <row r="622" spans="1:1" x14ac:dyDescent="0.25">
      <c r="A622" t="s">
        <v>537</v>
      </c>
    </row>
    <row r="623" spans="1:1" x14ac:dyDescent="0.25">
      <c r="A623" t="s">
        <v>851</v>
      </c>
    </row>
    <row r="624" spans="1:1" x14ac:dyDescent="0.25">
      <c r="A624" t="s">
        <v>574</v>
      </c>
    </row>
    <row r="625" spans="1:1" x14ac:dyDescent="0.25">
      <c r="A625" t="s">
        <v>732</v>
      </c>
    </row>
    <row r="626" spans="1:1" x14ac:dyDescent="0.25">
      <c r="A626" t="s">
        <v>852</v>
      </c>
    </row>
    <row r="627" spans="1:1" x14ac:dyDescent="0.25">
      <c r="A627" t="s">
        <v>853</v>
      </c>
    </row>
    <row r="628" spans="1:1" x14ac:dyDescent="0.25">
      <c r="A628" t="s">
        <v>854</v>
      </c>
    </row>
    <row r="629" spans="1:1" x14ac:dyDescent="0.25">
      <c r="A629" t="s">
        <v>537</v>
      </c>
    </row>
    <row r="630" spans="1:1" x14ac:dyDescent="0.25">
      <c r="A630" t="s">
        <v>712</v>
      </c>
    </row>
    <row r="631" spans="1:1" x14ac:dyDescent="0.25">
      <c r="A631" t="s">
        <v>574</v>
      </c>
    </row>
    <row r="632" spans="1:1" x14ac:dyDescent="0.25">
      <c r="A632" t="s">
        <v>732</v>
      </c>
    </row>
    <row r="633" spans="1:1" x14ac:dyDescent="0.25">
      <c r="A633" t="s">
        <v>855</v>
      </c>
    </row>
    <row r="634" spans="1:1" x14ac:dyDescent="0.25">
      <c r="A634" t="s">
        <v>856</v>
      </c>
    </row>
    <row r="635" spans="1:1" x14ac:dyDescent="0.25">
      <c r="A635" t="s">
        <v>537</v>
      </c>
    </row>
    <row r="636" spans="1:1" x14ac:dyDescent="0.25">
      <c r="A636" t="s">
        <v>712</v>
      </c>
    </row>
    <row r="637" spans="1:1" x14ac:dyDescent="0.25">
      <c r="A637" t="s">
        <v>574</v>
      </c>
    </row>
    <row r="638" spans="1:1" x14ac:dyDescent="0.25">
      <c r="A638" t="s">
        <v>732</v>
      </c>
    </row>
    <row r="639" spans="1:1" x14ac:dyDescent="0.25">
      <c r="A639" t="s">
        <v>857</v>
      </c>
    </row>
    <row r="640" spans="1:1" x14ac:dyDescent="0.25">
      <c r="A640" t="s">
        <v>858</v>
      </c>
    </row>
    <row r="641" spans="1:1" x14ac:dyDescent="0.25">
      <c r="A641" t="s">
        <v>859</v>
      </c>
    </row>
    <row r="642" spans="1:1" x14ac:dyDescent="0.25">
      <c r="A642" t="s">
        <v>860</v>
      </c>
    </row>
    <row r="643" spans="1:1" x14ac:dyDescent="0.25">
      <c r="A643" t="s">
        <v>861</v>
      </c>
    </row>
    <row r="644" spans="1:1" x14ac:dyDescent="0.25">
      <c r="A644" t="s">
        <v>862</v>
      </c>
    </row>
    <row r="645" spans="1:1" x14ac:dyDescent="0.25">
      <c r="A645" t="s">
        <v>863</v>
      </c>
    </row>
    <row r="646" spans="1:1" x14ac:dyDescent="0.25">
      <c r="A646" t="s">
        <v>864</v>
      </c>
    </row>
    <row r="647" spans="1:1" x14ac:dyDescent="0.25">
      <c r="A647" t="s">
        <v>537</v>
      </c>
    </row>
    <row r="648" spans="1:1" x14ac:dyDescent="0.25">
      <c r="A648" t="s">
        <v>865</v>
      </c>
    </row>
    <row r="649" spans="1:1" x14ac:dyDescent="0.25">
      <c r="A649" t="s">
        <v>675</v>
      </c>
    </row>
    <row r="650" spans="1:1" x14ac:dyDescent="0.25">
      <c r="A650" t="s">
        <v>717</v>
      </c>
    </row>
    <row r="651" spans="1:1" x14ac:dyDescent="0.25">
      <c r="A651" t="s">
        <v>866</v>
      </c>
    </row>
    <row r="652" spans="1:1" x14ac:dyDescent="0.25">
      <c r="A652" t="s">
        <v>867</v>
      </c>
    </row>
    <row r="653" spans="1:1" x14ac:dyDescent="0.25">
      <c r="A653" t="s">
        <v>868</v>
      </c>
    </row>
    <row r="654" spans="1:1" x14ac:dyDescent="0.25">
      <c r="A654" t="s">
        <v>869</v>
      </c>
    </row>
    <row r="655" spans="1:1" x14ac:dyDescent="0.25">
      <c r="A655" t="s">
        <v>537</v>
      </c>
    </row>
    <row r="656" spans="1:1" x14ac:dyDescent="0.25">
      <c r="A656" t="s">
        <v>870</v>
      </c>
    </row>
    <row r="657" spans="1:1" x14ac:dyDescent="0.25">
      <c r="A657" t="s">
        <v>675</v>
      </c>
    </row>
    <row r="658" spans="1:1" x14ac:dyDescent="0.25">
      <c r="A658" t="s">
        <v>871</v>
      </c>
    </row>
    <row r="659" spans="1:1" x14ac:dyDescent="0.25">
      <c r="A659" t="s">
        <v>872</v>
      </c>
    </row>
    <row r="660" spans="1:1" x14ac:dyDescent="0.25">
      <c r="A660" t="s">
        <v>873</v>
      </c>
    </row>
    <row r="661" spans="1:1" x14ac:dyDescent="0.25">
      <c r="A661" t="s">
        <v>874</v>
      </c>
    </row>
    <row r="662" spans="1:1" x14ac:dyDescent="0.25">
      <c r="A662" t="s">
        <v>537</v>
      </c>
    </row>
    <row r="663" spans="1:1" x14ac:dyDescent="0.25">
      <c r="A663" t="s">
        <v>865</v>
      </c>
    </row>
    <row r="664" spans="1:1" x14ac:dyDescent="0.25">
      <c r="A664" t="s">
        <v>675</v>
      </c>
    </row>
    <row r="665" spans="1:1" x14ac:dyDescent="0.25">
      <c r="A665" t="s">
        <v>717</v>
      </c>
    </row>
    <row r="666" spans="1:1" x14ac:dyDescent="0.25">
      <c r="A666" t="s">
        <v>875</v>
      </c>
    </row>
    <row r="667" spans="1:1" x14ac:dyDescent="0.25">
      <c r="A667" t="s">
        <v>876</v>
      </c>
    </row>
    <row r="668" spans="1:1" x14ac:dyDescent="0.25">
      <c r="A668" t="s">
        <v>877</v>
      </c>
    </row>
    <row r="669" spans="1:1" x14ac:dyDescent="0.25">
      <c r="A669" t="s">
        <v>878</v>
      </c>
    </row>
    <row r="670" spans="1:1" x14ac:dyDescent="0.25">
      <c r="A670" t="s">
        <v>879</v>
      </c>
    </row>
    <row r="671" spans="1:1" x14ac:dyDescent="0.25">
      <c r="A671" t="s">
        <v>865</v>
      </c>
    </row>
    <row r="672" spans="1:1" x14ac:dyDescent="0.25">
      <c r="A672" t="s">
        <v>675</v>
      </c>
    </row>
    <row r="673" spans="1:1" x14ac:dyDescent="0.25">
      <c r="A673" t="s">
        <v>717</v>
      </c>
    </row>
    <row r="674" spans="1:1" x14ac:dyDescent="0.25">
      <c r="A674" t="s">
        <v>880</v>
      </c>
    </row>
    <row r="675" spans="1:1" x14ac:dyDescent="0.25">
      <c r="A675" t="s">
        <v>881</v>
      </c>
    </row>
    <row r="676" spans="1:1" x14ac:dyDescent="0.25">
      <c r="A676" t="s">
        <v>537</v>
      </c>
    </row>
    <row r="677" spans="1:1" x14ac:dyDescent="0.25">
      <c r="A677" t="s">
        <v>882</v>
      </c>
    </row>
    <row r="678" spans="1:1" x14ac:dyDescent="0.25">
      <c r="A678" t="s">
        <v>675</v>
      </c>
    </row>
    <row r="679" spans="1:1" x14ac:dyDescent="0.25">
      <c r="A679" t="s">
        <v>717</v>
      </c>
    </row>
    <row r="680" spans="1:1" x14ac:dyDescent="0.25">
      <c r="A680" t="s">
        <v>883</v>
      </c>
    </row>
    <row r="681" spans="1:1" x14ac:dyDescent="0.25">
      <c r="A681" t="s">
        <v>884</v>
      </c>
    </row>
    <row r="682" spans="1:1" x14ac:dyDescent="0.25">
      <c r="A682" t="s">
        <v>537</v>
      </c>
    </row>
    <row r="683" spans="1:1" x14ac:dyDescent="0.25">
      <c r="A683" t="s">
        <v>882</v>
      </c>
    </row>
    <row r="684" spans="1:1" x14ac:dyDescent="0.25">
      <c r="A684" t="s">
        <v>675</v>
      </c>
    </row>
    <row r="685" spans="1:1" x14ac:dyDescent="0.25">
      <c r="A685" t="s">
        <v>717</v>
      </c>
    </row>
    <row r="686" spans="1:1" x14ac:dyDescent="0.25">
      <c r="A686" t="s">
        <v>885</v>
      </c>
    </row>
    <row r="687" spans="1:1" x14ac:dyDescent="0.25">
      <c r="A687" t="s">
        <v>886</v>
      </c>
    </row>
    <row r="688" spans="1:1" x14ac:dyDescent="0.25">
      <c r="A688" t="s">
        <v>537</v>
      </c>
    </row>
    <row r="689" spans="1:1" x14ac:dyDescent="0.25">
      <c r="A689" t="s">
        <v>882</v>
      </c>
    </row>
    <row r="690" spans="1:1" x14ac:dyDescent="0.25">
      <c r="A690" t="s">
        <v>675</v>
      </c>
    </row>
    <row r="691" spans="1:1" x14ac:dyDescent="0.25">
      <c r="A691" t="s">
        <v>717</v>
      </c>
    </row>
    <row r="692" spans="1:1" x14ac:dyDescent="0.25">
      <c r="A692" t="s">
        <v>887</v>
      </c>
    </row>
    <row r="693" spans="1:1" x14ac:dyDescent="0.25">
      <c r="A693" t="s">
        <v>888</v>
      </c>
    </row>
    <row r="694" spans="1:1" x14ac:dyDescent="0.25">
      <c r="A694" t="s">
        <v>889</v>
      </c>
    </row>
    <row r="695" spans="1:1" x14ac:dyDescent="0.25">
      <c r="A695" t="s">
        <v>537</v>
      </c>
    </row>
    <row r="696" spans="1:1" x14ac:dyDescent="0.25">
      <c r="A696" t="s">
        <v>865</v>
      </c>
    </row>
    <row r="697" spans="1:1" x14ac:dyDescent="0.25">
      <c r="A697" t="s">
        <v>675</v>
      </c>
    </row>
    <row r="698" spans="1:1" x14ac:dyDescent="0.25">
      <c r="A698" t="s">
        <v>717</v>
      </c>
    </row>
    <row r="699" spans="1:1" x14ac:dyDescent="0.25">
      <c r="A699" t="s">
        <v>890</v>
      </c>
    </row>
    <row r="700" spans="1:1" x14ac:dyDescent="0.25">
      <c r="A700" t="s">
        <v>891</v>
      </c>
    </row>
    <row r="701" spans="1:1" x14ac:dyDescent="0.25">
      <c r="A701" t="s">
        <v>537</v>
      </c>
    </row>
    <row r="702" spans="1:1" x14ac:dyDescent="0.25">
      <c r="A702" t="s">
        <v>882</v>
      </c>
    </row>
    <row r="703" spans="1:1" x14ac:dyDescent="0.25">
      <c r="A703" t="s">
        <v>675</v>
      </c>
    </row>
    <row r="704" spans="1:1" x14ac:dyDescent="0.25">
      <c r="A704" t="s">
        <v>717</v>
      </c>
    </row>
    <row r="705" spans="1:1" x14ac:dyDescent="0.25">
      <c r="A705" t="s">
        <v>892</v>
      </c>
    </row>
    <row r="706" spans="1:1" x14ac:dyDescent="0.25">
      <c r="A706" t="s">
        <v>893</v>
      </c>
    </row>
    <row r="707" spans="1:1" x14ac:dyDescent="0.25">
      <c r="A707" t="s">
        <v>537</v>
      </c>
    </row>
    <row r="708" spans="1:1" x14ac:dyDescent="0.25">
      <c r="A708" t="s">
        <v>894</v>
      </c>
    </row>
    <row r="709" spans="1:1" x14ac:dyDescent="0.25">
      <c r="A709" t="s">
        <v>675</v>
      </c>
    </row>
    <row r="710" spans="1:1" x14ac:dyDescent="0.25">
      <c r="A710" t="s">
        <v>717</v>
      </c>
    </row>
    <row r="711" spans="1:1" x14ac:dyDescent="0.25">
      <c r="A711" t="s">
        <v>895</v>
      </c>
    </row>
    <row r="712" spans="1:1" x14ac:dyDescent="0.25">
      <c r="A712" t="s">
        <v>896</v>
      </c>
    </row>
    <row r="713" spans="1:1" x14ac:dyDescent="0.25">
      <c r="A713" t="s">
        <v>897</v>
      </c>
    </row>
    <row r="714" spans="1:1" x14ac:dyDescent="0.25">
      <c r="A714" t="s">
        <v>898</v>
      </c>
    </row>
    <row r="715" spans="1:1" x14ac:dyDescent="0.25">
      <c r="A715" t="s">
        <v>899</v>
      </c>
    </row>
    <row r="716" spans="1:1" x14ac:dyDescent="0.25">
      <c r="A716" t="s">
        <v>900</v>
      </c>
    </row>
    <row r="717" spans="1:1" x14ac:dyDescent="0.25">
      <c r="A717" t="s">
        <v>537</v>
      </c>
    </row>
    <row r="718" spans="1:1" x14ac:dyDescent="0.25">
      <c r="A718" t="s">
        <v>901</v>
      </c>
    </row>
    <row r="719" spans="1:1" x14ac:dyDescent="0.25">
      <c r="A719" t="s">
        <v>675</v>
      </c>
    </row>
    <row r="720" spans="1:1" x14ac:dyDescent="0.25">
      <c r="A720" t="s">
        <v>902</v>
      </c>
    </row>
    <row r="721" spans="1:1" x14ac:dyDescent="0.25">
      <c r="A721" t="s">
        <v>903</v>
      </c>
    </row>
    <row r="722" spans="1:1" x14ac:dyDescent="0.25">
      <c r="A722" t="s">
        <v>904</v>
      </c>
    </row>
    <row r="723" spans="1:1" x14ac:dyDescent="0.25">
      <c r="A723" t="s">
        <v>905</v>
      </c>
    </row>
    <row r="724" spans="1:1" x14ac:dyDescent="0.25">
      <c r="A724" t="s">
        <v>537</v>
      </c>
    </row>
    <row r="725" spans="1:1" x14ac:dyDescent="0.25">
      <c r="A725" t="s">
        <v>906</v>
      </c>
    </row>
    <row r="726" spans="1:1" x14ac:dyDescent="0.25">
      <c r="A726" t="s">
        <v>675</v>
      </c>
    </row>
    <row r="727" spans="1:1" x14ac:dyDescent="0.25">
      <c r="A727" t="s">
        <v>902</v>
      </c>
    </row>
    <row r="728" spans="1:1" x14ac:dyDescent="0.25">
      <c r="A728" t="s">
        <v>907</v>
      </c>
    </row>
    <row r="729" spans="1:1" x14ac:dyDescent="0.25">
      <c r="A729" t="s">
        <v>908</v>
      </c>
    </row>
    <row r="730" spans="1:1" x14ac:dyDescent="0.25">
      <c r="A730" t="s">
        <v>909</v>
      </c>
    </row>
    <row r="731" spans="1:1" x14ac:dyDescent="0.25">
      <c r="A731" t="s">
        <v>537</v>
      </c>
    </row>
    <row r="732" spans="1:1" x14ac:dyDescent="0.25">
      <c r="A732" t="s">
        <v>901</v>
      </c>
    </row>
    <row r="733" spans="1:1" x14ac:dyDescent="0.25">
      <c r="A733" t="s">
        <v>675</v>
      </c>
    </row>
    <row r="734" spans="1:1" x14ac:dyDescent="0.25">
      <c r="A734" t="s">
        <v>902</v>
      </c>
    </row>
    <row r="735" spans="1:1" x14ac:dyDescent="0.25">
      <c r="A735" t="s">
        <v>910</v>
      </c>
    </row>
    <row r="736" spans="1:1" x14ac:dyDescent="0.25">
      <c r="A736" t="s">
        <v>911</v>
      </c>
    </row>
    <row r="737" spans="1:1" x14ac:dyDescent="0.25">
      <c r="A737" t="s">
        <v>912</v>
      </c>
    </row>
    <row r="738" spans="1:1" x14ac:dyDescent="0.25">
      <c r="A738" t="s">
        <v>537</v>
      </c>
    </row>
    <row r="739" spans="1:1" x14ac:dyDescent="0.25">
      <c r="A739" t="s">
        <v>913</v>
      </c>
    </row>
    <row r="740" spans="1:1" x14ac:dyDescent="0.25">
      <c r="A740" t="s">
        <v>675</v>
      </c>
    </row>
    <row r="741" spans="1:1" x14ac:dyDescent="0.25">
      <c r="A741" t="s">
        <v>902</v>
      </c>
    </row>
    <row r="742" spans="1:1" x14ac:dyDescent="0.25">
      <c r="A742" t="s">
        <v>914</v>
      </c>
    </row>
    <row r="743" spans="1:1" x14ac:dyDescent="0.25">
      <c r="A743" t="s">
        <v>915</v>
      </c>
    </row>
    <row r="744" spans="1:1" x14ac:dyDescent="0.25">
      <c r="A744" t="s">
        <v>916</v>
      </c>
    </row>
    <row r="745" spans="1:1" x14ac:dyDescent="0.25">
      <c r="A745" t="s">
        <v>917</v>
      </c>
    </row>
    <row r="746" spans="1:1" x14ac:dyDescent="0.25">
      <c r="A746" t="s">
        <v>918</v>
      </c>
    </row>
    <row r="747" spans="1:1" x14ac:dyDescent="0.25">
      <c r="A747" t="s">
        <v>537</v>
      </c>
    </row>
    <row r="748" spans="1:1" x14ac:dyDescent="0.25">
      <c r="A748" t="s">
        <v>550</v>
      </c>
    </row>
    <row r="749" spans="1:1" x14ac:dyDescent="0.25">
      <c r="A749" t="s">
        <v>675</v>
      </c>
    </row>
    <row r="750" spans="1:1" x14ac:dyDescent="0.25">
      <c r="A750" t="s">
        <v>919</v>
      </c>
    </row>
    <row r="751" spans="1:1" x14ac:dyDescent="0.25">
      <c r="A751" t="s">
        <v>920</v>
      </c>
    </row>
    <row r="752" spans="1:1" x14ac:dyDescent="0.25">
      <c r="A752" t="s">
        <v>921</v>
      </c>
    </row>
    <row r="753" spans="1:1" x14ac:dyDescent="0.25">
      <c r="A753" t="s">
        <v>922</v>
      </c>
    </row>
    <row r="754" spans="1:1" x14ac:dyDescent="0.25">
      <c r="A754" t="s">
        <v>537</v>
      </c>
    </row>
    <row r="755" spans="1:1" x14ac:dyDescent="0.25">
      <c r="A755" t="s">
        <v>901</v>
      </c>
    </row>
    <row r="756" spans="1:1" x14ac:dyDescent="0.25">
      <c r="A756" t="s">
        <v>574</v>
      </c>
    </row>
    <row r="757" spans="1:1" x14ac:dyDescent="0.25">
      <c r="A757" t="s">
        <v>647</v>
      </c>
    </row>
    <row r="758" spans="1:1" x14ac:dyDescent="0.25">
      <c r="A758" t="s">
        <v>923</v>
      </c>
    </row>
    <row r="759" spans="1:1" x14ac:dyDescent="0.25">
      <c r="A759" t="s">
        <v>924</v>
      </c>
    </row>
    <row r="760" spans="1:1" x14ac:dyDescent="0.25">
      <c r="A760" t="s">
        <v>537</v>
      </c>
    </row>
    <row r="761" spans="1:1" x14ac:dyDescent="0.25">
      <c r="A761" t="s">
        <v>554</v>
      </c>
    </row>
    <row r="762" spans="1:1" x14ac:dyDescent="0.25">
      <c r="A762" t="s">
        <v>574</v>
      </c>
    </row>
    <row r="763" spans="1:1" x14ac:dyDescent="0.25">
      <c r="A763" t="s">
        <v>925</v>
      </c>
    </row>
    <row r="764" spans="1:1" x14ac:dyDescent="0.25">
      <c r="A764" t="s">
        <v>926</v>
      </c>
    </row>
    <row r="765" spans="1:1" x14ac:dyDescent="0.25">
      <c r="A765" t="s">
        <v>927</v>
      </c>
    </row>
    <row r="766" spans="1:1" x14ac:dyDescent="0.25">
      <c r="A766" t="s">
        <v>928</v>
      </c>
    </row>
    <row r="767" spans="1:1" x14ac:dyDescent="0.25">
      <c r="A767" t="s">
        <v>537</v>
      </c>
    </row>
    <row r="768" spans="1:1" x14ac:dyDescent="0.25">
      <c r="A768" t="s">
        <v>929</v>
      </c>
    </row>
    <row r="769" spans="1:1" x14ac:dyDescent="0.25">
      <c r="A769" t="s">
        <v>574</v>
      </c>
    </row>
    <row r="770" spans="1:1" x14ac:dyDescent="0.25">
      <c r="A770" t="s">
        <v>647</v>
      </c>
    </row>
    <row r="771" spans="1:1" x14ac:dyDescent="0.25">
      <c r="A771" t="s">
        <v>930</v>
      </c>
    </row>
    <row r="772" spans="1:1" x14ac:dyDescent="0.25">
      <c r="A772" t="s">
        <v>931</v>
      </c>
    </row>
    <row r="773" spans="1:1" x14ac:dyDescent="0.25">
      <c r="A773" t="s">
        <v>932</v>
      </c>
    </row>
    <row r="774" spans="1:1" x14ac:dyDescent="0.25">
      <c r="A774" t="s">
        <v>933</v>
      </c>
    </row>
    <row r="775" spans="1:1" x14ac:dyDescent="0.25">
      <c r="A775" t="s">
        <v>934</v>
      </c>
    </row>
    <row r="776" spans="1:1" x14ac:dyDescent="0.25">
      <c r="A776" t="s">
        <v>428</v>
      </c>
    </row>
    <row r="777" spans="1:1" x14ac:dyDescent="0.25">
      <c r="A777" t="s">
        <v>935</v>
      </c>
    </row>
    <row r="778" spans="1:1" x14ac:dyDescent="0.25">
      <c r="A778" t="s">
        <v>936</v>
      </c>
    </row>
    <row r="779" spans="1:1" x14ac:dyDescent="0.25">
      <c r="A779" t="s">
        <v>937</v>
      </c>
    </row>
    <row r="780" spans="1:1" x14ac:dyDescent="0.25">
      <c r="A780" t="s">
        <v>938</v>
      </c>
    </row>
    <row r="781" spans="1:1" x14ac:dyDescent="0.25">
      <c r="A781" t="s">
        <v>939</v>
      </c>
    </row>
    <row r="782" spans="1:1" x14ac:dyDescent="0.25">
      <c r="A782" t="s">
        <v>940</v>
      </c>
    </row>
    <row r="783" spans="1:1" x14ac:dyDescent="0.25">
      <c r="A783" t="s">
        <v>941</v>
      </c>
    </row>
    <row r="784" spans="1:1" x14ac:dyDescent="0.25">
      <c r="A784" t="s">
        <v>942</v>
      </c>
    </row>
    <row r="785" spans="1:1" x14ac:dyDescent="0.25">
      <c r="A785" t="s">
        <v>943</v>
      </c>
    </row>
    <row r="786" spans="1:1" x14ac:dyDescent="0.25">
      <c r="A786" t="s">
        <v>537</v>
      </c>
    </row>
    <row r="787" spans="1:1" x14ac:dyDescent="0.25">
      <c r="A787" t="s">
        <v>944</v>
      </c>
    </row>
    <row r="788" spans="1:1" x14ac:dyDescent="0.25">
      <c r="A788" t="s">
        <v>945</v>
      </c>
    </row>
    <row r="789" spans="1:1" x14ac:dyDescent="0.25">
      <c r="A789" t="s">
        <v>538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Presupuesto de caja</vt:lpstr>
      <vt:lpstr>Supuestos generales</vt:lpstr>
      <vt:lpstr>Ppto ingresos</vt:lpstr>
      <vt:lpstr>Ppto gastos</vt:lpstr>
      <vt:lpstr>Descripción ctas Ingresos</vt:lpstr>
      <vt:lpstr>Descripción ctas de Gastos</vt:lpstr>
      <vt:lpstr>'Presupuesto de caja'!Área_de_impresión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Presupuesto de efectivo</dc:title>
  <dc:creator>José Santic A.</dc:creator>
  <dc:description>Ejemplo preparado para la asignatura "Economía, Gestión Presupuestaria y Financiera de la Educación", magíster Semipresencial. UMCE.</dc:description>
  <cp:lastModifiedBy>SANTIC AGUERO JOSE</cp:lastModifiedBy>
  <cp:lastPrinted>2024-07-22T00:12:41Z</cp:lastPrinted>
  <dcterms:created xsi:type="dcterms:W3CDTF">2003-11-07T18:38:22Z</dcterms:created>
  <dcterms:modified xsi:type="dcterms:W3CDTF">2024-08-01T20:56:58Z</dcterms:modified>
</cp:coreProperties>
</file>